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hawaiioimt-my.sharepoint.com/personal/mhealey_dhs_hawaii_gov/Documents/1-Quality P4P Hospitals since 2024-1112/MQD webpage 2026-06/"/>
    </mc:Choice>
  </mc:AlternateContent>
  <xr:revisionPtr revIDLastSave="0" documentId="8_{410B87C4-F234-4115-94F0-68AEA1A014CB}" xr6:coauthVersionLast="47" xr6:coauthVersionMax="47" xr10:uidLastSave="{00000000-0000-0000-0000-000000000000}"/>
  <bookViews>
    <workbookView xWindow="25080" yWindow="150" windowWidth="19440" windowHeight="14880" xr2:uid="{00000000-000D-0000-FFFF-FFFF00000000}"/>
  </bookViews>
  <sheets>
    <sheet name="Instructions" sheetId="1" r:id="rId1"/>
    <sheet name="Applicable Logic" sheetId="19" state="hidden" r:id="rId2"/>
    <sheet name="Eligibility" sheetId="18" state="hidden" r:id="rId3"/>
    <sheet name="Unique Keys" sheetId="12" state="hidden" r:id="rId4"/>
    <sheet name="Reference" sheetId="11" state="hidden" r:id="rId5"/>
    <sheet name="Step 1 | Contact Information" sheetId="10" r:id="rId6"/>
    <sheet name="Step 2 | Measure #3" sheetId="6" r:id="rId7"/>
    <sheet name="Step 3 | Measure #4" sheetId="7" r:id="rId8"/>
    <sheet name="Step 4 | Measure #6" sheetId="8" r:id="rId9"/>
    <sheet name="Step 5 | Measure #7" sheetId="9" r:id="rId10"/>
    <sheet name="Summary" sheetId="3" r:id="rId11"/>
    <sheet name="Example" sheetId="17"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6" l="1"/>
  <c r="D15" i="7"/>
  <c r="K24" i="7"/>
  <c r="C29" i="10"/>
  <c r="C28" i="10"/>
  <c r="B51" i="9"/>
  <c r="B28" i="8"/>
  <c r="B38" i="7"/>
  <c r="B27" i="6"/>
  <c r="B36" i="10"/>
  <c r="F8" i="6"/>
  <c r="B21" i="6" s="1"/>
  <c r="K21" i="8"/>
  <c r="D15" i="9"/>
  <c r="K32" i="9"/>
  <c r="K29" i="9"/>
  <c r="B29" i="9" s="1"/>
  <c r="K35" i="9"/>
  <c r="K38" i="9"/>
  <c r="K41" i="9"/>
  <c r="L12" i="6"/>
  <c r="G8" i="6" l="1"/>
  <c r="K10" i="6" s="1"/>
  <c r="K21" i="6"/>
  <c r="L21" i="6"/>
  <c r="K8" i="6"/>
  <c r="J32" i="10"/>
  <c r="K44" i="9"/>
  <c r="D17" i="8"/>
  <c r="J17" i="8" s="1"/>
  <c r="D16" i="8"/>
  <c r="J16" i="8" s="1"/>
  <c r="D23" i="6" l="1" a="1"/>
  <c r="D23" i="6" s="1"/>
  <c r="B23" i="6"/>
  <c r="K5" i="6"/>
  <c r="B17" i="6" s="1"/>
  <c r="B30" i="3" l="1"/>
  <c r="G22" i="17"/>
  <c r="C15" i="17"/>
  <c r="B4" i="17"/>
  <c r="B3" i="17"/>
  <c r="D10" i="3"/>
  <c r="J22" i="10"/>
  <c r="J19" i="10"/>
  <c r="J18" i="10"/>
  <c r="J17" i="10"/>
  <c r="J16" i="10"/>
  <c r="J15" i="10"/>
  <c r="J5" i="10" l="1"/>
  <c r="F15" i="17"/>
  <c r="F5" i="17" s="1"/>
  <c r="K47" i="9"/>
  <c r="J15" i="9" s="1"/>
  <c r="K26" i="9"/>
  <c r="B26" i="9" s="1"/>
  <c r="K24" i="8"/>
  <c r="K33" i="7"/>
  <c r="K30" i="7"/>
  <c r="K27" i="7"/>
  <c r="J5" i="7" s="1"/>
  <c r="D15" i="6"/>
  <c r="B3" i="12"/>
  <c r="B4" i="12" s="1"/>
  <c r="B5" i="12" s="1"/>
  <c r="B6" i="12" s="1"/>
  <c r="B7" i="12" s="1"/>
  <c r="B8" i="12" s="1"/>
  <c r="B9" i="12" s="1"/>
  <c r="B10" i="12" s="1"/>
  <c r="B11" i="12" s="1"/>
  <c r="B12" i="12" s="1"/>
  <c r="B13" i="12" s="1"/>
  <c r="B14" i="12" s="1"/>
  <c r="B15" i="12" s="1"/>
  <c r="B16" i="12" s="1"/>
  <c r="B17" i="12" s="1"/>
  <c r="B18" i="12" s="1"/>
  <c r="B4" i="9"/>
  <c r="B3" i="9"/>
  <c r="B4" i="8"/>
  <c r="B3" i="8"/>
  <c r="B4" i="7"/>
  <c r="B3" i="7"/>
  <c r="B4" i="6"/>
  <c r="B3" i="6"/>
  <c r="B5" i="3"/>
  <c r="B4" i="3"/>
  <c r="B3" i="3"/>
  <c r="B5" i="10"/>
  <c r="B4" i="10"/>
  <c r="B3" i="10"/>
  <c r="D12" i="3"/>
  <c r="D11" i="3"/>
  <c r="C27" i="10"/>
  <c r="C26" i="10"/>
  <c r="C5" i="19" l="1"/>
  <c r="B14" i="8"/>
  <c r="L13" i="6"/>
  <c r="B14" i="6" s="1"/>
  <c r="D18" i="3"/>
  <c r="B26" i="3" s="1"/>
  <c r="L13" i="7"/>
  <c r="D36" i="7" s="1"/>
  <c r="D20" i="3"/>
  <c r="B28" i="3" s="1"/>
  <c r="J18" i="8"/>
  <c r="J14" i="8" l="1"/>
  <c r="J5" i="8" s="1"/>
  <c r="D26" i="8" s="1"/>
  <c r="B20" i="8"/>
  <c r="B23" i="8"/>
  <c r="C3" i="19"/>
  <c r="C4" i="19"/>
  <c r="B14" i="7"/>
  <c r="D17" i="3"/>
  <c r="D19" i="3"/>
  <c r="B27" i="3" s="1"/>
  <c r="J5" i="9"/>
  <c r="D49" i="9" s="1"/>
  <c r="J5" i="6"/>
  <c r="D25" i="6" s="1"/>
  <c r="K23" i="6"/>
  <c r="C10" i="19" l="1" a="1"/>
  <c r="C10" i="19" s="1"/>
  <c r="C9" i="19"/>
  <c r="B25" i="3"/>
  <c r="J43" i="1"/>
  <c r="D34" i="10" l="1"/>
  <c r="J39" i="1" s="1"/>
  <c r="J41" i="1" l="1"/>
  <c r="J40" i="1"/>
  <c r="J42" i="1"/>
  <c r="B46"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<sst xmlns="http://schemas.openxmlformats.org/spreadsheetml/2006/main" count="377" uniqueCount="206">
  <si>
    <t>State of Hawai`i Med-QUEST Division (MQD)</t>
  </si>
  <si>
    <t xml:space="preserve">2026 Hospital Quality Pay-for-Performance Program </t>
  </si>
  <si>
    <t>Quality Measure Reporting Template</t>
  </si>
  <si>
    <t>Instructions</t>
  </si>
  <si>
    <t xml:space="preserve">Please complete all applicable tabs within this workbook.  Once data is entered, please ensure you have saved your changes prior to submission. </t>
  </si>
  <si>
    <t>Note that sheets will be patterned as follows:</t>
  </si>
  <si>
    <t>Contact:</t>
  </si>
  <si>
    <t xml:space="preserve">    Mary Bedell, Senior Director of Quality, Healthcare Association of Hawai`i (HAH) at mbedell@hah.org</t>
  </si>
  <si>
    <t xml:space="preserve">Memo: </t>
  </si>
  <si>
    <r>
      <rPr>
        <sz val="11"/>
        <color theme="7"/>
        <rFont val="Arial"/>
        <family val="2"/>
        <scheme val="minor"/>
      </rPr>
      <t xml:space="preserve">    </t>
    </r>
    <r>
      <rPr>
        <u/>
        <sz val="11"/>
        <color theme="7"/>
        <rFont val="Arial"/>
        <family val="2"/>
        <scheme val="minor"/>
      </rPr>
      <t>QI-2607 FFS 26-03 CCS-2602 2026 Hospital Quality P4P_final 3.12.2026</t>
    </r>
  </si>
  <si>
    <t>Step</t>
  </si>
  <si>
    <t>Status</t>
  </si>
  <si>
    <t>1) Complete "Step 1 | Contact Information" Tab</t>
  </si>
  <si>
    <t>2) Complete "Step 2 | Measure #3" Tab</t>
  </si>
  <si>
    <t>3) Complete "Step 3 | Measure #4" Tab</t>
  </si>
  <si>
    <t>4) Complete "Step 4 | Measure #6" Tab</t>
  </si>
  <si>
    <t>5) Complete "Step 5 | Measure #7" Tab</t>
  </si>
  <si>
    <t>7) Follow directions below for submission</t>
  </si>
  <si>
    <t>Submission:</t>
  </si>
  <si>
    <t>Once your template is complete, confirm your reported metrics on "Overview" and please email to:</t>
  </si>
  <si>
    <r>
      <t xml:space="preserve">Mary Bedell at: </t>
    </r>
    <r>
      <rPr>
        <b/>
        <sz val="11"/>
        <color theme="1" tint="0.249977111117893"/>
        <rFont val="Arial"/>
        <family val="2"/>
        <scheme val="minor"/>
      </rPr>
      <t>mbedell@hah.org</t>
    </r>
  </si>
  <si>
    <t>Save your template as "Quality Measures Report 20YY_Hospital Name.xlsx"</t>
  </si>
  <si>
    <t xml:space="preserve">Healthcare Association of Hawaii (HAH) will compile responses and send to MQD. </t>
  </si>
  <si>
    <t>Completion of this workbook does not require Protected Health Information (PHI) or Personally Identifiable Information (PII). PHI or PII should not be included in this workbook</t>
  </si>
  <si>
    <t xml:space="preserve"> or in any transmittal with this workbook attached.</t>
  </si>
  <si>
    <t>Version 1.00</t>
  </si>
  <si>
    <t>Measure (#)</t>
  </si>
  <si>
    <t>Flag (1/0)</t>
  </si>
  <si>
    <t>Applicable Measures:</t>
  </si>
  <si>
    <t>Output:</t>
  </si>
  <si>
    <t>Hospital Type</t>
  </si>
  <si>
    <t>Measure 3</t>
  </si>
  <si>
    <t>Measure 4</t>
  </si>
  <si>
    <t>Measure 6</t>
  </si>
  <si>
    <t>Measure 7</t>
  </si>
  <si>
    <t>(#)</t>
  </si>
  <si>
    <t>Description</t>
  </si>
  <si>
    <t>Critical Access Hospital</t>
  </si>
  <si>
    <t>Private and HHSC Critical Access Hospitals (CAHs)</t>
  </si>
  <si>
    <t>With OB</t>
  </si>
  <si>
    <t>Private and HHSC hospitals with O/B</t>
  </si>
  <si>
    <t>Rehab Hospital</t>
  </si>
  <si>
    <t xml:space="preserve">Private and HHSC hospitals with O/B
Private and HHSC hospitals without O/B
Private and HHSC Critical Access Hospitals (CAHs)
Rehab Hospital </t>
  </si>
  <si>
    <t>PRIVATE/ HHSC</t>
  </si>
  <si>
    <t>P4P HOSPITAL TYPE</t>
  </si>
  <si>
    <t>CITY</t>
  </si>
  <si>
    <t>ISLAND</t>
  </si>
  <si>
    <t>AFFILIATION</t>
  </si>
  <si>
    <t>Private</t>
  </si>
  <si>
    <t>Kailua</t>
  </si>
  <si>
    <t>O‘ahu</t>
  </si>
  <si>
    <t>Not applicable</t>
  </si>
  <si>
    <t>HHSC</t>
  </si>
  <si>
    <t>Honoka‘a</t>
  </si>
  <si>
    <t>Hawai`i</t>
  </si>
  <si>
    <t>Without OB</t>
  </si>
  <si>
    <t>Hilo</t>
  </si>
  <si>
    <t>Kaua`i</t>
  </si>
  <si>
    <t>Kaiser</t>
  </si>
  <si>
    <t>Kahuku</t>
  </si>
  <si>
    <t>Maui</t>
  </si>
  <si>
    <t>Hawai‘i Pacific Health System</t>
  </si>
  <si>
    <t>Honolulu</t>
  </si>
  <si>
    <t>Lāna`i</t>
  </si>
  <si>
    <t>Maui Health</t>
  </si>
  <si>
    <t>Pahala</t>
  </si>
  <si>
    <t>Moloka‘i</t>
  </si>
  <si>
    <t>The Queen's Health Systems</t>
  </si>
  <si>
    <t>Waimea</t>
  </si>
  <si>
    <t>Kapaau</t>
  </si>
  <si>
    <t>Kealakekua</t>
  </si>
  <si>
    <t>Kula</t>
  </si>
  <si>
    <t>Lāna‘i City</t>
  </si>
  <si>
    <t>Wailuku</t>
  </si>
  <si>
    <t>Kaunakakai</t>
  </si>
  <si>
    <t>Kamuela</t>
  </si>
  <si>
    <t>Aiea</t>
  </si>
  <si>
    <t>Kapaa</t>
  </si>
  <si>
    <t>Lihue</t>
  </si>
  <si>
    <t>MEDICARE ID</t>
  </si>
  <si>
    <t>MQD PROVIDER ID</t>
  </si>
  <si>
    <t>HOSPITAL NAME</t>
  </si>
  <si>
    <t>Source:</t>
  </si>
  <si>
    <t>P:\HIM-PHI\56 Quality\2024 Hospital Quality\Analysis\3) 2026 P4P Program\Reporting Templates\2026 Hospital Quality P4P Provider Memo_V3 DRAFT HAH Feedback.docx</t>
  </si>
  <si>
    <t>Adventist Health Castle</t>
  </si>
  <si>
    <t>Hale Ho‘ola Hamakua</t>
  </si>
  <si>
    <t>Hilo Benioff Medical Center</t>
  </si>
  <si>
    <t>Kahuku Medical Center</t>
  </si>
  <si>
    <t>Kaiser Foundation Hospital</t>
  </si>
  <si>
    <t>Kapi‘olani Medical Center - WC</t>
  </si>
  <si>
    <t>Ka‘u Hospital</t>
  </si>
  <si>
    <t>Kaua‘i Veterans Memorial Hospital</t>
  </si>
  <si>
    <t>Kohala Hospital</t>
  </si>
  <si>
    <t>Kona Community Hospital</t>
  </si>
  <si>
    <t>Kuakini Medical Center</t>
  </si>
  <si>
    <t>Kula Hospital</t>
  </si>
  <si>
    <t>Lāna‘i Community Hospital</t>
  </si>
  <si>
    <t>Maui Memorial Medical Center</t>
  </si>
  <si>
    <t>Moloka‘i General Hospital</t>
  </si>
  <si>
    <t>North Hawai‘i Community Hospital</t>
  </si>
  <si>
    <t>Pali Momi Medical Center</t>
  </si>
  <si>
    <t>Rehabilitation Hospital of the Pacific</t>
  </si>
  <si>
    <t>Samuel Mahelona Memorial Hospital</t>
  </si>
  <si>
    <t>Straub Clinic and Hospital</t>
  </si>
  <si>
    <t>The Queen's Medical Center</t>
  </si>
  <si>
    <t>Wilcox Memorial Hospital</t>
  </si>
  <si>
    <t>Logic Functions</t>
  </si>
  <si>
    <t>Condition</t>
  </si>
  <si>
    <t>Note</t>
  </si>
  <si>
    <t>Condition for completeness</t>
  </si>
  <si>
    <t>Step 1: Complete Contact and Hospital Information</t>
  </si>
  <si>
    <r>
      <t xml:space="preserve">Objective: </t>
    </r>
    <r>
      <rPr>
        <sz val="11"/>
        <color rgb="FF495E76"/>
        <rFont val="Arial"/>
        <family val="2"/>
        <scheme val="minor"/>
      </rPr>
      <t>To identify which measures and metrics are required from your organization</t>
    </r>
    <r>
      <rPr>
        <b/>
        <sz val="11"/>
        <color rgb="FF495E76"/>
        <rFont val="Arial"/>
        <family val="2"/>
        <scheme val="minor"/>
      </rPr>
      <t>.</t>
    </r>
  </si>
  <si>
    <r>
      <rPr>
        <b/>
        <sz val="11"/>
        <color rgb="FF495E76"/>
        <rFont val="Arial"/>
        <family val="2"/>
        <scheme val="minor"/>
      </rPr>
      <t>Instructions:</t>
    </r>
    <r>
      <rPr>
        <sz val="11"/>
        <color rgb="FF495E76"/>
        <rFont val="Arial"/>
        <family val="2"/>
        <scheme val="minor"/>
      </rPr>
      <t xml:space="preserve"> Enter the information requested, and note that all data entered into this workbook is for Medicaid Managed Care data/members only.</t>
    </r>
  </si>
  <si>
    <t>Data Submitted By:</t>
  </si>
  <si>
    <t>First Name:</t>
  </si>
  <si>
    <t>Counts if incomplete</t>
  </si>
  <si>
    <t>Last Name:</t>
  </si>
  <si>
    <t>Title:</t>
  </si>
  <si>
    <t>Email:</t>
  </si>
  <si>
    <t>Date Completed:</t>
  </si>
  <si>
    <t>Select a Hospital:</t>
  </si>
  <si>
    <t>Hospital Name:</t>
  </si>
  <si>
    <t>If your hospital includes multiple locations, describe the facilities that are included in this reporting</t>
  </si>
  <si>
    <t>Hospital Information</t>
  </si>
  <si>
    <t>Category:</t>
  </si>
  <si>
    <t>Type:</t>
  </si>
  <si>
    <t>MQD Provider ID:</t>
  </si>
  <si>
    <t>Medicare Provider ID:</t>
  </si>
  <si>
    <t>Medicaid Attestation:</t>
  </si>
  <si>
    <t>Prior to submission, please select "I Attest", to certify that only data related to Medicaid Managed Care members and procedures is used in this report</t>
  </si>
  <si>
    <t>Completion</t>
  </si>
  <si>
    <t>Progress (1)</t>
  </si>
  <si>
    <t>Progress (2)</t>
  </si>
  <si>
    <t>Measure 3 Reporting Template</t>
  </si>
  <si>
    <t>Condition for step to be completed</t>
  </si>
  <si>
    <t>OP-18 Time from ED Admit to Discharge</t>
  </si>
  <si>
    <r>
      <rPr>
        <b/>
        <sz val="11"/>
        <color rgb="FF495E76"/>
        <rFont val="Arial"/>
        <family val="2"/>
        <scheme val="minor"/>
      </rPr>
      <t>Objective:</t>
    </r>
    <r>
      <rPr>
        <sz val="11"/>
        <color rgb="FF495E76"/>
        <rFont val="Arial"/>
        <family val="2"/>
        <scheme val="minor"/>
      </rPr>
      <t xml:space="preserve"> To reduce the overall time spent by patients in the ED (from arrival to discharge).</t>
    </r>
  </si>
  <si>
    <r>
      <rPr>
        <b/>
        <sz val="11"/>
        <color rgb="FF495E76"/>
        <rFont val="Arial"/>
        <family val="2"/>
        <scheme val="minor"/>
      </rPr>
      <t>Instructions:</t>
    </r>
    <r>
      <rPr>
        <sz val="11"/>
        <color rgb="FF495E76"/>
        <rFont val="Arial"/>
        <family val="2"/>
        <scheme val="minor"/>
      </rPr>
      <t xml:space="preserve"> For each CY 2026 Medicaid ED outpatient service, please enter the date and time for each admission and discharge in columns E and F. </t>
    </r>
  </si>
  <si>
    <t>Is the organization input filled out?</t>
  </si>
  <si>
    <r>
      <t>Please use the following format:</t>
    </r>
    <r>
      <rPr>
        <sz val="11"/>
        <color rgb="FF495E76"/>
        <rFont val="Arial"/>
        <family val="2"/>
        <scheme val="minor"/>
      </rPr>
      <t xml:space="preserve"> "MM/DD/YYYY HH:MM"</t>
    </r>
    <r>
      <rPr>
        <b/>
        <sz val="11"/>
        <color rgb="FF495E76"/>
        <rFont val="Arial"/>
        <family val="2"/>
        <scheme val="minor"/>
      </rPr>
      <t xml:space="preserve"> </t>
    </r>
    <r>
      <rPr>
        <i/>
        <sz val="11"/>
        <color rgb="FF495E76"/>
        <rFont val="Arial"/>
        <family val="2"/>
        <scheme val="minor"/>
      </rPr>
      <t>(Example shown in the upper right)</t>
    </r>
  </si>
  <si>
    <t>Does this page apply?</t>
  </si>
  <si>
    <t>Reported Metric:</t>
  </si>
  <si>
    <t>Condition for 2b highlighting, Condition for 2c to appear</t>
  </si>
  <si>
    <t>Measure 4 Reporting Template</t>
  </si>
  <si>
    <t>Hawai‘i Med-QUEST: Percent of Med-QUEST Covered Pregnant and Postpartum People with SUD/AUD Who Received or Were Referred to Recovery Treatment Services</t>
  </si>
  <si>
    <r>
      <rPr>
        <b/>
        <sz val="11"/>
        <color rgb="FF495E76"/>
        <rFont val="Arial"/>
        <family val="2"/>
        <scheme val="minor"/>
      </rPr>
      <t>Objective:</t>
    </r>
    <r>
      <rPr>
        <sz val="11"/>
        <color rgb="FF495E76"/>
        <rFont val="Arial"/>
        <family val="2"/>
        <scheme val="minor"/>
      </rPr>
      <t xml:space="preserve"> To increase the percent of pregnant and postpartum people with SUD who are connected to recovery treatment services. </t>
    </r>
  </si>
  <si>
    <r>
      <rPr>
        <b/>
        <sz val="11"/>
        <color theme="5" tint="-0.499984740745262"/>
        <rFont val="Arial"/>
        <family val="2"/>
        <scheme val="minor"/>
      </rPr>
      <t>Instructions:</t>
    </r>
    <r>
      <rPr>
        <sz val="11"/>
        <color theme="5" tint="-0.499984740745262"/>
        <rFont val="Arial"/>
        <family val="2"/>
        <scheme val="minor"/>
      </rPr>
      <t xml:space="preserve"> Enter the figures requested for Med-QUEST covered pregnant and postpartum people only. </t>
    </r>
    <r>
      <rPr>
        <i/>
        <sz val="11"/>
        <color rgb="FFFF0000"/>
        <rFont val="Arial"/>
        <family val="2"/>
        <scheme val="minor"/>
      </rPr>
      <t>Please note that these figures will be subject to audit in 2027.</t>
    </r>
  </si>
  <si>
    <r>
      <rPr>
        <b/>
        <u/>
        <sz val="11"/>
        <color rgb="FF495E76"/>
        <rFont val="Arial"/>
        <family val="2"/>
        <scheme val="minor"/>
      </rPr>
      <t>Please Note</t>
    </r>
    <r>
      <rPr>
        <sz val="11"/>
        <color rgb="FF495E76"/>
        <rFont val="Arial"/>
        <family val="2"/>
        <scheme val="minor"/>
      </rPr>
      <t xml:space="preserve"> that 'Recovery Treatment Services' include the treatments and definitions as outlined in this document:</t>
    </r>
  </si>
  <si>
    <t>https://hah.sharefile.com/d-sb1ddc66c9a33431c85c137926f526ac1</t>
  </si>
  <si>
    <t>Requested Figures:</t>
  </si>
  <si>
    <r>
      <rPr>
        <b/>
        <sz val="11"/>
        <color rgb="FF495E76"/>
        <rFont val="Arial"/>
        <family val="2"/>
        <scheme val="minor"/>
      </rPr>
      <t>3a)</t>
    </r>
    <r>
      <rPr>
        <sz val="11"/>
        <color rgb="FF495E76"/>
        <rFont val="Arial"/>
        <family val="2"/>
        <scheme val="minor"/>
      </rPr>
      <t xml:space="preserve"> Total number of Med-QUEST covered pregnant and postpartum people during the measurement period.</t>
    </r>
  </si>
  <si>
    <t>Enter the # of patients (Context field):</t>
  </si>
  <si>
    <t>Condition for highlighting</t>
  </si>
  <si>
    <r>
      <rPr>
        <b/>
        <sz val="11"/>
        <color rgb="FF495E76"/>
        <rFont val="Arial"/>
        <family val="2"/>
        <scheme val="minor"/>
      </rPr>
      <t>3b)</t>
    </r>
    <r>
      <rPr>
        <sz val="11"/>
        <color rgb="FF495E76"/>
        <rFont val="Arial"/>
        <family val="2"/>
        <scheme val="minor"/>
      </rPr>
      <t xml:space="preserve"> Total number of Med-QUEST covered pregnant and postpartum people diagnosed with SUD/AUD during the measurement period.</t>
    </r>
  </si>
  <si>
    <t>Enter the # of patients (Part of metric's denominator):</t>
  </si>
  <si>
    <r>
      <rPr>
        <b/>
        <sz val="11"/>
        <color rgb="FF495E76"/>
        <rFont val="Arial"/>
        <family val="2"/>
        <scheme val="minor"/>
      </rPr>
      <t>3c)</t>
    </r>
    <r>
      <rPr>
        <sz val="11"/>
        <color rgb="FF495E76"/>
        <rFont val="Arial"/>
        <family val="2"/>
        <scheme val="minor"/>
      </rPr>
      <t xml:space="preserve"> Number of people in 3b who received recovery treatment services at any point during pregnancy, regardless of current utilization.</t>
    </r>
  </si>
  <si>
    <t>Enter the # of patients (Part of metric's numerator):</t>
  </si>
  <si>
    <r>
      <rPr>
        <b/>
        <sz val="11"/>
        <color rgb="FF495E76"/>
        <rFont val="Arial"/>
        <family val="2"/>
        <scheme val="minor"/>
      </rPr>
      <t>3d)</t>
    </r>
    <r>
      <rPr>
        <sz val="11"/>
        <color rgb="FF495E76"/>
        <rFont val="Arial"/>
        <family val="2"/>
        <scheme val="minor"/>
      </rPr>
      <t xml:space="preserve"> Number of people in 3b who did not receive recovery treatment services during pregnancy but were referred prior to discharge from the birth hospitalization.</t>
    </r>
  </si>
  <si>
    <t>Measure 6 Reporting Template</t>
  </si>
  <si>
    <t>Checks if either completion condition has been fulfilled</t>
  </si>
  <si>
    <t>Measures Specific to Rehab Hospital</t>
  </si>
  <si>
    <r>
      <rPr>
        <b/>
        <sz val="11"/>
        <color rgb="FF495E76"/>
        <rFont val="Arial"/>
        <family val="2"/>
        <scheme val="minor"/>
      </rPr>
      <t>Objective:</t>
    </r>
    <r>
      <rPr>
        <sz val="11"/>
        <color rgb="FF495E76"/>
        <rFont val="Arial"/>
        <family val="2"/>
        <scheme val="minor"/>
      </rPr>
      <t xml:space="preserve"> To increase rates of Medicaid discharges to the community and decrease rates of Medicaid discharge to acute care for patients of Rehabilitation Hospital (s).</t>
    </r>
  </si>
  <si>
    <r>
      <rPr>
        <b/>
        <sz val="11"/>
        <color rgb="FF495E76"/>
        <rFont val="Arial"/>
        <family val="2"/>
        <scheme val="minor"/>
      </rPr>
      <t>Instructions:</t>
    </r>
    <r>
      <rPr>
        <sz val="11"/>
        <color rgb="FF495E76"/>
        <rFont val="Arial"/>
        <family val="2"/>
        <scheme val="minor"/>
      </rPr>
      <t xml:space="preserve"> If applicable, enter figures into the requested fields, which can be found in your Hospital's Annual Program Evaluation Model (PEM) Score Card</t>
    </r>
  </si>
  <si>
    <t>from Uniform Data System for Medical Rehabilitation (UDS)</t>
  </si>
  <si>
    <t>Checks if skipping instruction appear</t>
  </si>
  <si>
    <t>Reported Metric (1):</t>
  </si>
  <si>
    <t>Checks if metric has been reported</t>
  </si>
  <si>
    <t>Reported Metric (2):</t>
  </si>
  <si>
    <t>Checks that all metrics have been reported</t>
  </si>
  <si>
    <t>Enter the % of eligible encounters:</t>
  </si>
  <si>
    <t>Measure 7 Reporting Template</t>
  </si>
  <si>
    <t>Condition for completion</t>
  </si>
  <si>
    <t>Safe Use of Opioids - Concurrent Prescribing</t>
  </si>
  <si>
    <r>
      <rPr>
        <b/>
        <sz val="11"/>
        <color rgb="FF495E76"/>
        <rFont val="Arial"/>
        <family val="2"/>
        <scheme val="minor"/>
      </rPr>
      <t xml:space="preserve">Objective: </t>
    </r>
    <r>
      <rPr>
        <sz val="11"/>
        <color rgb="FF495E76"/>
        <rFont val="Arial"/>
        <family val="2"/>
        <scheme val="minor"/>
      </rPr>
      <t>Reducing the number of overdoses.</t>
    </r>
  </si>
  <si>
    <r>
      <rPr>
        <b/>
        <sz val="11"/>
        <color rgb="FF495E76"/>
        <rFont val="Arial"/>
        <family val="2"/>
        <scheme val="minor"/>
      </rPr>
      <t>Instructions:</t>
    </r>
    <r>
      <rPr>
        <sz val="11"/>
        <color rgb="FF495E76"/>
        <rFont val="Arial"/>
        <family val="2"/>
        <scheme val="minor"/>
      </rPr>
      <t xml:space="preserve"> Enter the figures requested, if there are zero or no eligible encounters to report, enter "0" and do not leave any fields blank. For an encounter to be eligible the</t>
    </r>
  </si>
  <si>
    <t>patient must be 18 years or older at discharge.</t>
  </si>
  <si>
    <r>
      <rPr>
        <b/>
        <u/>
        <sz val="11"/>
        <color rgb="FF495E76"/>
        <rFont val="Arial"/>
        <family val="2"/>
        <scheme val="minor"/>
      </rPr>
      <t>Please Note</t>
    </r>
    <r>
      <rPr>
        <sz val="11"/>
        <color rgb="FF495E76"/>
        <rFont val="Arial"/>
        <family val="2"/>
        <scheme val="minor"/>
      </rPr>
      <t xml:space="preserve"> that the following encounters are excluded:</t>
    </r>
  </si>
  <si>
    <r>
      <t xml:space="preserve">Inpatient hospitalizations where patients have cancer pain that begins prior to or during the encounter or are ordered or are receiving palliative or hospice care (including comfort measures, terminal care, and dying care) during the hospitalization or in an emergency department encounter or observation stay immediately prior to hospitalization. Patients receiving medication for opioid use disorder (OUD) with active OUD diagnosis or Opioid Medication Assisted Treatment (MAT), patients with sickle cell disease, patients discharged to another inpatient care facility or left against medical advice, and patients who expire during the inpatient stay. 
</t>
    </r>
    <r>
      <rPr>
        <i/>
        <sz val="11"/>
        <color rgb="FFFF0000"/>
        <rFont val="Arial"/>
        <family val="2"/>
        <scheme val="minor"/>
      </rPr>
      <t>Please note that these figures for 2026 will be subject to audit in 2027.</t>
    </r>
  </si>
  <si>
    <r>
      <rPr>
        <b/>
        <sz val="11"/>
        <color rgb="FF495E76"/>
        <rFont val="Arial"/>
        <family val="2"/>
        <scheme val="minor"/>
      </rPr>
      <t>5a)</t>
    </r>
    <r>
      <rPr>
        <sz val="11"/>
        <color rgb="FF495E76"/>
        <rFont val="Arial"/>
        <family val="2"/>
        <scheme val="minor"/>
      </rPr>
      <t xml:space="preserve"> How does your organization define an opioid?</t>
    </r>
  </si>
  <si>
    <r>
      <rPr>
        <b/>
        <sz val="11"/>
        <color rgb="FF495E76"/>
        <rFont val="Arial"/>
        <family val="2"/>
        <scheme val="minor"/>
      </rPr>
      <t xml:space="preserve">5b) </t>
    </r>
    <r>
      <rPr>
        <sz val="11"/>
        <color rgb="FF495E76"/>
        <rFont val="Arial"/>
        <family val="2"/>
        <scheme val="minor"/>
      </rPr>
      <t>How does your organization define a benzodiazepine?</t>
    </r>
  </si>
  <si>
    <r>
      <rPr>
        <b/>
        <sz val="11"/>
        <color rgb="FF495E76"/>
        <rFont val="Arial"/>
        <family val="2"/>
        <scheme val="minor"/>
      </rPr>
      <t>5c)</t>
    </r>
    <r>
      <rPr>
        <sz val="11"/>
        <color rgb="FF495E76"/>
        <rFont val="Arial"/>
        <family val="2"/>
        <scheme val="minor"/>
      </rPr>
      <t xml:space="preserve"> Inpatient hospitalizations where the patient is prescribed either an opioid or a benzodiazepine (in any quantity) at discharge.</t>
    </r>
  </si>
  <si>
    <t>Enter the # of eligible encounters:</t>
  </si>
  <si>
    <r>
      <rPr>
        <b/>
        <sz val="11"/>
        <color rgb="FF495E76"/>
        <rFont val="Arial"/>
        <family val="2"/>
        <scheme val="minor"/>
      </rPr>
      <t>5d)</t>
    </r>
    <r>
      <rPr>
        <sz val="11"/>
        <color rgb="FF495E76"/>
        <rFont val="Arial"/>
        <family val="2"/>
        <scheme val="minor"/>
      </rPr>
      <t xml:space="preserve"> Inpatient hospitalizations where the patient is prescribed exactly 1 opioid at discharge.</t>
    </r>
  </si>
  <si>
    <t>Enter the # of eligible encounters (Part of metric's numerator):</t>
  </si>
  <si>
    <r>
      <rPr>
        <b/>
        <sz val="11"/>
        <color rgb="FF495E76"/>
        <rFont val="Arial"/>
        <family val="2"/>
        <scheme val="minor"/>
      </rPr>
      <t>5e)</t>
    </r>
    <r>
      <rPr>
        <sz val="11"/>
        <color rgb="FF495E76"/>
        <rFont val="Arial"/>
        <family val="2"/>
        <scheme val="minor"/>
      </rPr>
      <t xml:space="preserve"> Inpatient hospitalizations where the patient is prescribed exactly 1 benzodiazepine at discharge.</t>
    </r>
  </si>
  <si>
    <r>
      <rPr>
        <b/>
        <sz val="11"/>
        <color rgb="FF495E76"/>
        <rFont val="Arial"/>
        <family val="2"/>
        <scheme val="minor"/>
      </rPr>
      <t>5f)</t>
    </r>
    <r>
      <rPr>
        <sz val="11"/>
        <color rgb="FF495E76"/>
        <rFont val="Arial"/>
        <family val="2"/>
        <scheme val="minor"/>
      </rPr>
      <t xml:space="preserve"> Inpatient hospitalizations where the patient is prescribed 2 or more opioids at discharge.</t>
    </r>
  </si>
  <si>
    <r>
      <rPr>
        <b/>
        <sz val="11"/>
        <color rgb="FF495E76"/>
        <rFont val="Arial"/>
        <family val="2"/>
        <scheme val="minor"/>
      </rPr>
      <t>5g)</t>
    </r>
    <r>
      <rPr>
        <sz val="11"/>
        <color rgb="FF495E76"/>
        <rFont val="Arial"/>
        <family val="2"/>
        <scheme val="minor"/>
      </rPr>
      <t xml:space="preserve"> Inpatient hospitalizations where the patient is prescribed 2 or more benzodiazepines at discharge.</t>
    </r>
  </si>
  <si>
    <r>
      <rPr>
        <b/>
        <sz val="11"/>
        <color rgb="FF495E76"/>
        <rFont val="Arial"/>
        <family val="2"/>
        <scheme val="minor"/>
      </rPr>
      <t>5h)</t>
    </r>
    <r>
      <rPr>
        <sz val="11"/>
        <color rgb="FF495E76"/>
        <rFont val="Arial"/>
        <family val="2"/>
        <scheme val="minor"/>
      </rPr>
      <t xml:space="preserve"> Inpatient hospitalizations that end during the period.</t>
    </r>
  </si>
  <si>
    <t>Enter the # of eligible encounters (Part of metric's denominator):</t>
  </si>
  <si>
    <t>Notice: Information on this tab will be automatically populated from prior inputs within this report</t>
  </si>
  <si>
    <t>Identification</t>
  </si>
  <si>
    <t>Preliminary Scores</t>
  </si>
  <si>
    <t>Measure:</t>
  </si>
  <si>
    <t>Metric(s):</t>
  </si>
  <si>
    <t>3) OP-18 Time from ED Admit to Discharge</t>
  </si>
  <si>
    <t>4) % of Pregnant/Postpartum with SUD who Received or Recovery Treatment or Referrals</t>
  </si>
  <si>
    <t>6) Measures Specific to Rehab Hospital</t>
  </si>
  <si>
    <t>7) Safe Use of Opioids - Concurrent Prescribing</t>
  </si>
  <si>
    <t>Summary</t>
  </si>
  <si>
    <t>Example Reporting Template</t>
  </si>
  <si>
    <t>Example - For Illustrative Purposes Only</t>
  </si>
  <si>
    <r>
      <t xml:space="preserve">Objective: </t>
    </r>
    <r>
      <rPr>
        <sz val="11"/>
        <color rgb="FF495E76"/>
        <rFont val="Arial"/>
        <family val="2"/>
        <scheme val="minor"/>
      </rPr>
      <t>To show how data is collected and entered into this report</t>
    </r>
  </si>
  <si>
    <r>
      <rPr>
        <b/>
        <sz val="11"/>
        <color rgb="FF495E76"/>
        <rFont val="Arial"/>
        <family val="2"/>
        <scheme val="minor"/>
      </rPr>
      <t>Instructions:</t>
    </r>
    <r>
      <rPr>
        <sz val="11"/>
        <color rgb="FF495E76"/>
        <rFont val="Arial"/>
        <family val="2"/>
        <scheme val="minor"/>
      </rPr>
      <t xml:space="preserve"> Enter the figures requested.</t>
    </r>
  </si>
  <si>
    <t>The number of recorded births that took place at your facility in the calendar year of 2025 (January 1st - December 31st).</t>
  </si>
  <si>
    <t>Enter the # of births:</t>
  </si>
  <si>
    <t>1 Field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</si>
</sst>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0"/>
    <numFmt numFmtId="165" formatCode="_(* #,##0_);_(* \(#,##0\);_(* &quot;-&quot;??_);_(@_)"/>
  </numFmts>
  <fonts count="32" x14ac:knownFonts="1">
    <font>
      <sz val="11"/>
      <color theme="1"/>
      <name val="Arial"/>
      <family val="2"/>
      <scheme val="minor"/>
    </font>
    <font>
      <b/>
      <sz val="11"/>
      <color theme="1"/>
      <name val="Arial"/>
      <family val="2"/>
      <scheme val="minor"/>
    </font>
    <font>
      <sz val="11"/>
      <color theme="1"/>
      <name val="Arial"/>
      <family val="2"/>
      <scheme val="minor"/>
    </font>
    <font>
      <b/>
      <sz val="11"/>
      <color theme="0"/>
      <name val="Arial"/>
      <family val="2"/>
      <scheme val="minor"/>
    </font>
    <font>
      <sz val="11"/>
      <color rgb="FFFF0000"/>
      <name val="Arial"/>
      <family val="2"/>
      <scheme val="minor"/>
    </font>
    <font>
      <sz val="11"/>
      <color theme="0"/>
      <name val="Arial"/>
      <family val="2"/>
      <scheme val="minor"/>
    </font>
    <font>
      <sz val="11"/>
      <color rgb="FF495E76"/>
      <name val="Arial"/>
      <family val="2"/>
      <scheme val="minor"/>
    </font>
    <font>
      <sz val="11"/>
      <color theme="4"/>
      <name val="Arial"/>
      <family val="2"/>
      <scheme val="minor"/>
    </font>
    <font>
      <u/>
      <sz val="11"/>
      <color theme="10"/>
      <name val="Arial"/>
      <family val="2"/>
      <scheme val="minor"/>
    </font>
    <font>
      <sz val="9"/>
      <color rgb="FF495E76"/>
      <name val="Arial"/>
      <family val="2"/>
      <scheme val="minor"/>
    </font>
    <font>
      <b/>
      <u/>
      <sz val="11"/>
      <color rgb="FF495E76"/>
      <name val="Arial"/>
      <family val="2"/>
      <scheme val="minor"/>
    </font>
    <font>
      <b/>
      <sz val="11"/>
      <color rgb="FF495E76"/>
      <name val="Arial"/>
      <family val="2"/>
      <scheme val="minor"/>
    </font>
    <font>
      <sz val="11"/>
      <color theme="1" tint="0.249977111117893"/>
      <name val="Arial"/>
      <family val="2"/>
      <scheme val="minor"/>
    </font>
    <font>
      <b/>
      <sz val="11"/>
      <color theme="1" tint="0.249977111117893"/>
      <name val="Arial"/>
      <family val="2"/>
      <scheme val="minor"/>
    </font>
    <font>
      <i/>
      <sz val="11"/>
      <color theme="1" tint="0.249977111117893"/>
      <name val="Arial"/>
      <family val="2"/>
      <scheme val="minor"/>
    </font>
    <font>
      <i/>
      <sz val="11"/>
      <color rgb="FF495E76"/>
      <name val="Arial"/>
      <family val="2"/>
      <scheme val="minor"/>
    </font>
    <font>
      <b/>
      <sz val="11"/>
      <color rgb="FFFF0000"/>
      <name val="Arial"/>
      <family val="2"/>
      <scheme val="minor"/>
    </font>
    <font>
      <sz val="11"/>
      <color theme="10"/>
      <name val="Arial"/>
      <family val="2"/>
      <scheme val="minor"/>
    </font>
    <font>
      <b/>
      <sz val="11"/>
      <color theme="7"/>
      <name val="Arial"/>
      <family val="2"/>
      <scheme val="minor"/>
    </font>
    <font>
      <sz val="11"/>
      <color theme="7"/>
      <name val="Arial"/>
      <family val="2"/>
      <scheme val="minor"/>
    </font>
    <font>
      <i/>
      <sz val="11"/>
      <color rgb="FFFF0000"/>
      <name val="Arial"/>
      <family val="2"/>
      <scheme val="minor"/>
    </font>
    <font>
      <b/>
      <sz val="11"/>
      <color theme="4"/>
      <name val="Arial"/>
      <family val="2"/>
      <scheme val="minor"/>
    </font>
    <font>
      <b/>
      <i/>
      <sz val="11"/>
      <color rgb="FFFF0000"/>
      <name val="Arial"/>
      <family val="2"/>
      <scheme val="minor"/>
    </font>
    <font>
      <b/>
      <sz val="11"/>
      <color rgb="FF00B050"/>
      <name val="Arial"/>
      <family val="2"/>
      <scheme val="minor"/>
    </font>
    <font>
      <u/>
      <sz val="11"/>
      <color rgb="FF495E76"/>
      <name val="Arial"/>
      <family val="2"/>
      <scheme val="minor"/>
    </font>
    <font>
      <b/>
      <sz val="11"/>
      <color theme="0" tint="-0.14999847407452621"/>
      <name val="Arial"/>
      <family val="2"/>
      <scheme val="minor"/>
    </font>
    <font>
      <i/>
      <sz val="10"/>
      <color rgb="FF495E76"/>
      <name val="Arial"/>
      <family val="2"/>
      <scheme val="minor"/>
    </font>
    <font>
      <sz val="10"/>
      <color rgb="FF495E76"/>
      <name val="Arial"/>
      <family val="2"/>
      <scheme val="minor"/>
    </font>
    <font>
      <b/>
      <i/>
      <sz val="11"/>
      <color rgb="FF495E76"/>
      <name val="Arial"/>
      <family val="2"/>
      <scheme val="minor"/>
    </font>
    <font>
      <u/>
      <sz val="11"/>
      <color theme="7"/>
      <name val="Arial"/>
      <family val="2"/>
      <scheme val="minor"/>
    </font>
    <font>
      <b/>
      <sz val="11"/>
      <color theme="5" tint="-0.499984740745262"/>
      <name val="Arial"/>
      <family val="2"/>
      <scheme val="minor"/>
    </font>
    <font>
      <sz val="11"/>
      <color theme="5" tint="-0.499984740745262"/>
      <name val="Arial"/>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7"/>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ck">
        <color theme="4"/>
      </bottom>
      <diagonal/>
    </border>
    <border>
      <left/>
      <right style="thin">
        <color indexed="64"/>
      </right>
      <top/>
      <bottom style="thick">
        <color theme="4"/>
      </bottom>
      <diagonal/>
    </border>
    <border>
      <left/>
      <right style="thin">
        <color indexed="64"/>
      </right>
      <top style="thick">
        <color theme="4"/>
      </top>
      <bottom style="thick">
        <color theme="4"/>
      </bottom>
      <diagonal/>
    </border>
    <border>
      <left style="thin">
        <color indexed="64"/>
      </left>
      <right/>
      <top style="thick">
        <color theme="4"/>
      </top>
      <bottom style="thick">
        <color theme="4"/>
      </bottom>
      <diagonal/>
    </border>
    <border>
      <left/>
      <right/>
      <top style="thin">
        <color indexed="64"/>
      </top>
      <bottom style="thin">
        <color indexed="64"/>
      </bottom>
      <diagonal/>
    </border>
    <border>
      <left/>
      <right/>
      <top/>
      <bottom style="thick">
        <color theme="4"/>
      </bottom>
      <diagonal/>
    </border>
    <border>
      <left/>
      <right/>
      <top style="thick">
        <color theme="4"/>
      </top>
      <bottom style="thick">
        <color theme="4"/>
      </bottom>
      <diagonal/>
    </border>
    <border>
      <left style="thin">
        <color theme="1"/>
      </left>
      <right style="thin">
        <color theme="1"/>
      </right>
      <top style="thin">
        <color theme="1"/>
      </top>
      <bottom style="thin">
        <color theme="1"/>
      </bottom>
      <diagonal/>
    </border>
  </borders>
  <cellStyleXfs count="5">
    <xf numFmtId="0" fontId="0" fillId="0" borderId="0"/>
    <xf numFmtId="0" fontId="2" fillId="0" borderId="0"/>
    <xf numFmtId="0" fontId="8"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169">
    <xf numFmtId="0" fontId="0" fillId="0" borderId="0" xfId="0"/>
    <xf numFmtId="0" fontId="1" fillId="0" borderId="0" xfId="0" applyFont="1"/>
    <xf numFmtId="0" fontId="2" fillId="2" borderId="0" xfId="1" applyFill="1"/>
    <xf numFmtId="0" fontId="6" fillId="3" borderId="5" xfId="1" applyFont="1" applyFill="1" applyBorder="1" applyAlignment="1">
      <alignment horizontal="left" indent="1"/>
    </xf>
    <xf numFmtId="0" fontId="6" fillId="3" borderId="6" xfId="1" applyFont="1" applyFill="1" applyBorder="1"/>
    <xf numFmtId="0" fontId="6" fillId="3" borderId="7" xfId="1" applyFont="1" applyFill="1" applyBorder="1"/>
    <xf numFmtId="0" fontId="7" fillId="3" borderId="0" xfId="1" applyFont="1" applyFill="1"/>
    <xf numFmtId="0" fontId="6" fillId="3" borderId="0" xfId="1" applyFont="1" applyFill="1"/>
    <xf numFmtId="0" fontId="6" fillId="3" borderId="9" xfId="1" applyFont="1" applyFill="1" applyBorder="1"/>
    <xf numFmtId="0" fontId="6" fillId="3" borderId="8" xfId="1" applyFont="1" applyFill="1" applyBorder="1" applyAlignment="1">
      <alignment horizontal="left" indent="1"/>
    </xf>
    <xf numFmtId="0" fontId="0" fillId="2" borderId="0" xfId="0" applyFill="1"/>
    <xf numFmtId="0" fontId="9" fillId="3" borderId="0" xfId="1" applyFont="1" applyFill="1"/>
    <xf numFmtId="0" fontId="9" fillId="3" borderId="9" xfId="1" applyFont="1" applyFill="1" applyBorder="1"/>
    <xf numFmtId="0" fontId="11" fillId="3" borderId="8" xfId="1" applyFont="1" applyFill="1" applyBorder="1" applyAlignment="1">
      <alignment horizontal="left" indent="1"/>
    </xf>
    <xf numFmtId="0" fontId="12" fillId="3" borderId="8" xfId="1" applyFont="1" applyFill="1" applyBorder="1" applyAlignment="1">
      <alignment horizontal="left" indent="1"/>
    </xf>
    <xf numFmtId="0" fontId="2" fillId="3" borderId="9" xfId="1" applyFill="1" applyBorder="1"/>
    <xf numFmtId="0" fontId="11" fillId="3" borderId="0" xfId="1" applyFont="1" applyFill="1" applyAlignment="1">
      <alignment horizontal="centerContinuous"/>
    </xf>
    <xf numFmtId="0" fontId="11" fillId="3" borderId="9" xfId="1" applyFont="1" applyFill="1" applyBorder="1" applyAlignment="1">
      <alignment horizontal="centerContinuous"/>
    </xf>
    <xf numFmtId="0" fontId="12" fillId="3" borderId="0" xfId="1" applyFont="1" applyFill="1" applyAlignment="1">
      <alignment horizontal="left" vertical="top" wrapText="1" indent="1"/>
    </xf>
    <xf numFmtId="0" fontId="12" fillId="3" borderId="9" xfId="1" applyFont="1" applyFill="1" applyBorder="1" applyAlignment="1">
      <alignment horizontal="left" vertical="top" wrapText="1" indent="1"/>
    </xf>
    <xf numFmtId="0" fontId="12" fillId="3" borderId="8" xfId="1" applyFont="1" applyFill="1" applyBorder="1" applyAlignment="1">
      <alignment horizontal="left" vertical="top" indent="1"/>
    </xf>
    <xf numFmtId="0" fontId="14" fillId="3" borderId="8" xfId="1" applyFont="1" applyFill="1" applyBorder="1" applyAlignment="1">
      <alignment horizontal="left" vertical="top" indent="1"/>
    </xf>
    <xf numFmtId="0" fontId="15" fillId="3" borderId="8" xfId="1" applyFont="1" applyFill="1" applyBorder="1" applyAlignment="1">
      <alignment horizontal="left" indent="1"/>
    </xf>
    <xf numFmtId="0" fontId="6" fillId="3" borderId="9" xfId="1" applyFont="1" applyFill="1" applyBorder="1" applyAlignment="1">
      <alignment horizontal="right"/>
    </xf>
    <xf numFmtId="0" fontId="6" fillId="3" borderId="10" xfId="1" applyFont="1" applyFill="1" applyBorder="1" applyAlignment="1">
      <alignment horizontal="left" indent="1"/>
    </xf>
    <xf numFmtId="0" fontId="6" fillId="3" borderId="4" xfId="1" applyFont="1" applyFill="1" applyBorder="1"/>
    <xf numFmtId="0" fontId="11" fillId="3" borderId="4" xfId="1" applyFont="1" applyFill="1" applyBorder="1" applyAlignment="1">
      <alignment horizontal="centerContinuous"/>
    </xf>
    <xf numFmtId="0" fontId="7" fillId="3" borderId="9" xfId="1" applyFont="1" applyFill="1" applyBorder="1"/>
    <xf numFmtId="0" fontId="2" fillId="3" borderId="1" xfId="1" applyFill="1" applyBorder="1"/>
    <xf numFmtId="0" fontId="2" fillId="3" borderId="1" xfId="1" applyFill="1" applyBorder="1" applyAlignment="1">
      <alignment wrapText="1"/>
    </xf>
    <xf numFmtId="0" fontId="2" fillId="3" borderId="1" xfId="1" applyFill="1" applyBorder="1" applyAlignment="1">
      <alignment horizontal="left" vertical="top" wrapText="1"/>
    </xf>
    <xf numFmtId="0" fontId="2" fillId="0" borderId="1" xfId="1" applyBorder="1"/>
    <xf numFmtId="0" fontId="4" fillId="0" borderId="0" xfId="0" applyFont="1"/>
    <xf numFmtId="0" fontId="16" fillId="0" borderId="0" xfId="0" applyFont="1"/>
    <xf numFmtId="0" fontId="17" fillId="3" borderId="0" xfId="2" applyFont="1" applyFill="1" applyBorder="1" applyAlignment="1">
      <alignment vertical="top" wrapText="1"/>
    </xf>
    <xf numFmtId="0" fontId="17" fillId="3" borderId="9" xfId="2" applyFont="1" applyFill="1" applyBorder="1" applyAlignment="1">
      <alignment vertical="top" wrapText="1"/>
    </xf>
    <xf numFmtId="164" fontId="6" fillId="3" borderId="9" xfId="1" applyNumberFormat="1" applyFont="1" applyFill="1" applyBorder="1"/>
    <xf numFmtId="0" fontId="18" fillId="0" borderId="0" xfId="0" applyFont="1"/>
    <xf numFmtId="0" fontId="19" fillId="0" borderId="0" xfId="0" applyFont="1"/>
    <xf numFmtId="164" fontId="19" fillId="0" borderId="0" xfId="0" applyNumberFormat="1" applyFont="1"/>
    <xf numFmtId="0" fontId="0" fillId="4" borderId="0" xfId="0" applyFill="1"/>
    <xf numFmtId="0" fontId="1" fillId="4" borderId="1" xfId="0" applyFont="1" applyFill="1" applyBorder="1" applyAlignment="1">
      <alignment horizontal="centerContinuous"/>
    </xf>
    <xf numFmtId="2" fontId="6" fillId="3" borderId="9" xfId="1" applyNumberFormat="1" applyFont="1" applyFill="1" applyBorder="1"/>
    <xf numFmtId="0" fontId="1" fillId="4" borderId="4" xfId="0" applyFont="1" applyFill="1" applyBorder="1"/>
    <xf numFmtId="0" fontId="6" fillId="3" borderId="13" xfId="1" applyFont="1" applyFill="1" applyBorder="1"/>
    <xf numFmtId="2" fontId="21" fillId="3" borderId="14" xfId="1" applyNumberFormat="1" applyFont="1" applyFill="1" applyBorder="1"/>
    <xf numFmtId="0" fontId="21" fillId="3" borderId="15" xfId="1" applyFont="1" applyFill="1" applyBorder="1" applyAlignment="1">
      <alignment horizontal="right" indent="1"/>
    </xf>
    <xf numFmtId="0" fontId="15" fillId="3" borderId="8" xfId="1" applyFont="1" applyFill="1" applyBorder="1" applyAlignment="1">
      <alignment horizontal="right" indent="1"/>
    </xf>
    <xf numFmtId="0" fontId="6" fillId="3" borderId="8" xfId="1" quotePrefix="1" applyFont="1" applyFill="1" applyBorder="1" applyAlignment="1">
      <alignment horizontal="left" indent="2"/>
    </xf>
    <xf numFmtId="0" fontId="1" fillId="4" borderId="2" xfId="0" applyFont="1" applyFill="1" applyBorder="1" applyAlignment="1">
      <alignment horizontal="centerContinuous"/>
    </xf>
    <xf numFmtId="0" fontId="1" fillId="4" borderId="3" xfId="0" applyFont="1" applyFill="1" applyBorder="1" applyAlignment="1">
      <alignment horizontal="centerContinuous"/>
    </xf>
    <xf numFmtId="0" fontId="2" fillId="3" borderId="8" xfId="1" applyFill="1" applyBorder="1"/>
    <xf numFmtId="0" fontId="2" fillId="3" borderId="10" xfId="1" applyFill="1" applyBorder="1"/>
    <xf numFmtId="0" fontId="23" fillId="3" borderId="9" xfId="1" applyFont="1" applyFill="1" applyBorder="1" applyAlignment="1">
      <alignment horizontal="right" indent="1"/>
    </xf>
    <xf numFmtId="0" fontId="10" fillId="3" borderId="8" xfId="1" applyFont="1" applyFill="1" applyBorder="1" applyAlignment="1">
      <alignment horizontal="left" indent="1"/>
    </xf>
    <xf numFmtId="0" fontId="24" fillId="3" borderId="0" xfId="1" applyFont="1" applyFill="1" applyAlignment="1">
      <alignment horizontal="left" vertical="top" wrapText="1" indent="1"/>
    </xf>
    <xf numFmtId="0" fontId="10" fillId="3" borderId="9" xfId="1" applyFont="1" applyFill="1" applyBorder="1" applyAlignment="1">
      <alignment horizontal="right" vertical="top" wrapText="1" indent="1"/>
    </xf>
    <xf numFmtId="0" fontId="20" fillId="3" borderId="11" xfId="1" applyFont="1" applyFill="1" applyBorder="1" applyAlignment="1">
      <alignment horizontal="right"/>
    </xf>
    <xf numFmtId="0" fontId="3" fillId="5" borderId="2" xfId="1" applyFont="1" applyFill="1" applyBorder="1"/>
    <xf numFmtId="0" fontId="5" fillId="5" borderId="3" xfId="1" applyFont="1" applyFill="1" applyBorder="1"/>
    <xf numFmtId="0" fontId="5" fillId="5" borderId="16" xfId="1" applyFont="1" applyFill="1" applyBorder="1"/>
    <xf numFmtId="0" fontId="3" fillId="5" borderId="3" xfId="1" applyFont="1" applyFill="1" applyBorder="1" applyAlignment="1">
      <alignment horizontal="center"/>
    </xf>
    <xf numFmtId="0" fontId="19" fillId="3" borderId="8" xfId="1" applyFont="1" applyFill="1" applyBorder="1" applyAlignment="1">
      <alignment horizontal="left" indent="1"/>
    </xf>
    <xf numFmtId="0" fontId="6" fillId="4" borderId="9" xfId="1" applyFont="1" applyFill="1" applyBorder="1"/>
    <xf numFmtId="0" fontId="1" fillId="0" borderId="4" xfId="0" applyFont="1" applyBorder="1"/>
    <xf numFmtId="0" fontId="0" fillId="0" borderId="0" xfId="0" applyAlignment="1">
      <alignment wrapText="1"/>
    </xf>
    <xf numFmtId="0" fontId="25" fillId="2" borderId="0" xfId="0" quotePrefix="1" applyFont="1" applyFill="1" applyAlignment="1">
      <alignment horizontal="center"/>
    </xf>
    <xf numFmtId="0" fontId="0" fillId="2" borderId="0" xfId="0" applyFill="1" applyProtection="1">
      <protection locked="0"/>
    </xf>
    <xf numFmtId="0" fontId="16" fillId="3" borderId="8" xfId="1" applyFont="1" applyFill="1" applyBorder="1" applyAlignment="1">
      <alignment horizontal="left" indent="1"/>
    </xf>
    <xf numFmtId="22" fontId="0" fillId="2" borderId="0" xfId="0" applyNumberFormat="1" applyFill="1" applyProtection="1">
      <protection locked="0"/>
    </xf>
    <xf numFmtId="0" fontId="12" fillId="3" borderId="0" xfId="1" applyFont="1" applyFill="1" applyAlignment="1">
      <alignment vertical="top"/>
    </xf>
    <xf numFmtId="0" fontId="12" fillId="3" borderId="9" xfId="1" applyFont="1" applyFill="1" applyBorder="1" applyAlignment="1">
      <alignment vertical="top"/>
    </xf>
    <xf numFmtId="0" fontId="8" fillId="0" borderId="0" xfId="2"/>
    <xf numFmtId="0" fontId="0" fillId="6" borderId="0" xfId="0" applyFill="1"/>
    <xf numFmtId="0" fontId="6" fillId="3" borderId="6" xfId="1" applyFont="1" applyFill="1" applyBorder="1" applyAlignment="1">
      <alignment horizontal="left" indent="1"/>
    </xf>
    <xf numFmtId="0" fontId="19" fillId="3" borderId="0" xfId="1" applyFont="1" applyFill="1" applyAlignment="1">
      <alignment horizontal="left" indent="1"/>
    </xf>
    <xf numFmtId="0" fontId="16" fillId="3" borderId="0" xfId="1" applyFont="1" applyFill="1" applyAlignment="1">
      <alignment horizontal="left" indent="1"/>
    </xf>
    <xf numFmtId="0" fontId="6" fillId="3" borderId="0" xfId="1" applyFont="1" applyFill="1" applyAlignment="1">
      <alignment horizontal="left" indent="1"/>
    </xf>
    <xf numFmtId="0" fontId="3" fillId="5" borderId="16" xfId="1" applyFont="1" applyFill="1" applyBorder="1"/>
    <xf numFmtId="0" fontId="21" fillId="3" borderId="18" xfId="1" applyFont="1" applyFill="1" applyBorder="1" applyAlignment="1">
      <alignment horizontal="right" indent="1"/>
    </xf>
    <xf numFmtId="0" fontId="6" fillId="3" borderId="0" xfId="1" quotePrefix="1" applyFont="1" applyFill="1" applyAlignment="1">
      <alignment horizontal="left" indent="2"/>
    </xf>
    <xf numFmtId="0" fontId="11" fillId="3" borderId="0" xfId="1" applyFont="1" applyFill="1" applyAlignment="1">
      <alignment horizontal="left" indent="1"/>
    </xf>
    <xf numFmtId="0" fontId="15" fillId="3" borderId="0" xfId="1" applyFont="1" applyFill="1" applyAlignment="1">
      <alignment horizontal="right" indent="1"/>
    </xf>
    <xf numFmtId="0" fontId="6" fillId="3" borderId="4" xfId="1" applyFont="1" applyFill="1" applyBorder="1" applyAlignment="1">
      <alignment horizontal="left" indent="1"/>
    </xf>
    <xf numFmtId="0" fontId="26" fillId="3" borderId="0" xfId="1" applyFont="1" applyFill="1" applyAlignment="1">
      <alignment horizontal="right"/>
    </xf>
    <xf numFmtId="0" fontId="26" fillId="3" borderId="8" xfId="1" applyFont="1" applyFill="1" applyBorder="1" applyAlignment="1">
      <alignment horizontal="right"/>
    </xf>
    <xf numFmtId="0" fontId="22" fillId="3" borderId="0" xfId="1" applyFont="1" applyFill="1" applyAlignment="1">
      <alignment horizontal="left" indent="1"/>
    </xf>
    <xf numFmtId="0" fontId="27" fillId="3" borderId="0" xfId="1" applyFont="1" applyFill="1" applyAlignment="1">
      <alignment horizontal="right"/>
    </xf>
    <xf numFmtId="0" fontId="22" fillId="3" borderId="17" xfId="1" applyFont="1" applyFill="1" applyBorder="1" applyAlignment="1">
      <alignment horizontal="left" indent="1"/>
    </xf>
    <xf numFmtId="0" fontId="2" fillId="3" borderId="0" xfId="1" applyFill="1"/>
    <xf numFmtId="0" fontId="2" fillId="3" borderId="4" xfId="1" applyFill="1" applyBorder="1"/>
    <xf numFmtId="0" fontId="28" fillId="3" borderId="8" xfId="1" applyFont="1" applyFill="1" applyBorder="1" applyAlignment="1">
      <alignment horizontal="left" indent="1"/>
    </xf>
    <xf numFmtId="0" fontId="6" fillId="0" borderId="8" xfId="1" applyFont="1" applyBorder="1"/>
    <xf numFmtId="0" fontId="6" fillId="3" borderId="8" xfId="1" applyFont="1" applyFill="1" applyBorder="1"/>
    <xf numFmtId="0" fontId="29" fillId="0" borderId="8" xfId="2" applyFont="1" applyBorder="1"/>
    <xf numFmtId="0" fontId="11" fillId="3" borderId="8" xfId="1" quotePrefix="1" applyFont="1" applyFill="1" applyBorder="1" applyAlignment="1">
      <alignment horizontal="left" indent="1"/>
    </xf>
    <xf numFmtId="0" fontId="11" fillId="3" borderId="9" xfId="1" applyFont="1" applyFill="1" applyBorder="1" applyAlignment="1">
      <alignment horizontal="right"/>
    </xf>
    <xf numFmtId="0" fontId="11" fillId="3" borderId="9" xfId="1" applyFont="1" applyFill="1" applyBorder="1"/>
    <xf numFmtId="2" fontId="6" fillId="3" borderId="0" xfId="1" applyNumberFormat="1" applyFont="1" applyFill="1" applyAlignment="1">
      <alignment horizontal="left" indent="1"/>
    </xf>
    <xf numFmtId="0" fontId="20" fillId="3" borderId="9" xfId="1" applyFont="1" applyFill="1" applyBorder="1"/>
    <xf numFmtId="0" fontId="15" fillId="3" borderId="0" xfId="1" applyFont="1" applyFill="1" applyAlignment="1">
      <alignment horizontal="left" indent="1"/>
    </xf>
    <xf numFmtId="0" fontId="6" fillId="3" borderId="11" xfId="1" applyFont="1" applyFill="1" applyBorder="1"/>
    <xf numFmtId="3" fontId="6" fillId="3" borderId="9" xfId="1" applyNumberFormat="1" applyFont="1" applyFill="1" applyBorder="1"/>
    <xf numFmtId="0" fontId="6" fillId="0" borderId="11" xfId="1" applyFont="1" applyBorder="1" applyAlignment="1">
      <alignment horizontal="right"/>
    </xf>
    <xf numFmtId="0" fontId="31" fillId="3" borderId="8" xfId="1" applyFont="1" applyFill="1" applyBorder="1" applyAlignment="1">
      <alignment horizontal="left" indent="1"/>
    </xf>
    <xf numFmtId="0" fontId="30" fillId="3" borderId="8" xfId="1" applyFont="1" applyFill="1" applyBorder="1" applyAlignment="1">
      <alignment horizontal="left" indent="1"/>
    </xf>
    <xf numFmtId="0" fontId="6" fillId="3" borderId="9" xfId="1" applyFont="1" applyFill="1" applyBorder="1" applyProtection="1">
      <protection locked="0"/>
    </xf>
    <xf numFmtId="165" fontId="6" fillId="3" borderId="19" xfId="4" applyNumberFormat="1" applyFont="1" applyFill="1" applyBorder="1" applyProtection="1">
      <protection locked="0"/>
    </xf>
    <xf numFmtId="10" fontId="6" fillId="3" borderId="19" xfId="3" applyNumberFormat="1" applyFont="1" applyFill="1" applyBorder="1" applyProtection="1">
      <protection locked="0"/>
    </xf>
    <xf numFmtId="0" fontId="6" fillId="3" borderId="19" xfId="1" applyFont="1" applyFill="1" applyBorder="1" applyProtection="1">
      <protection locked="0"/>
    </xf>
    <xf numFmtId="3" fontId="6" fillId="3" borderId="19" xfId="1" applyNumberFormat="1" applyFont="1" applyFill="1" applyBorder="1" applyProtection="1">
      <protection locked="0"/>
    </xf>
    <xf numFmtId="0" fontId="20" fillId="3" borderId="9" xfId="1" applyFont="1" applyFill="1" applyBorder="1" applyAlignment="1" applyProtection="1">
      <alignment horizontal="right" indent="1"/>
      <protection hidden="1"/>
    </xf>
    <xf numFmtId="0" fontId="23" fillId="3" borderId="8" xfId="1" applyFont="1" applyFill="1" applyBorder="1" applyAlignment="1" applyProtection="1">
      <alignment horizontal="left" indent="1"/>
      <protection hidden="1"/>
    </xf>
    <xf numFmtId="0" fontId="20" fillId="3" borderId="11" xfId="1" applyFont="1" applyFill="1" applyBorder="1" applyAlignment="1" applyProtection="1">
      <alignment horizontal="right"/>
      <protection hidden="1"/>
    </xf>
    <xf numFmtId="0" fontId="19" fillId="3" borderId="8" xfId="1" applyFont="1" applyFill="1" applyBorder="1" applyAlignment="1" applyProtection="1">
      <alignment horizontal="left" indent="1"/>
      <protection hidden="1"/>
    </xf>
    <xf numFmtId="0" fontId="22" fillId="3" borderId="12" xfId="1" applyFont="1" applyFill="1" applyBorder="1" applyAlignment="1" applyProtection="1">
      <alignment horizontal="left" indent="1"/>
      <protection hidden="1"/>
    </xf>
    <xf numFmtId="0" fontId="22" fillId="3" borderId="8" xfId="1" applyFont="1" applyFill="1" applyBorder="1" applyAlignment="1" applyProtection="1">
      <alignment horizontal="left" indent="1"/>
      <protection hidden="1"/>
    </xf>
    <xf numFmtId="10" fontId="21" fillId="3" borderId="14" xfId="3" applyNumberFormat="1" applyFont="1" applyFill="1" applyBorder="1" applyProtection="1">
      <protection hidden="1"/>
    </xf>
    <xf numFmtId="0" fontId="6" fillId="3" borderId="8" xfId="1" applyFont="1" applyFill="1" applyBorder="1" applyAlignment="1" applyProtection="1">
      <alignment horizontal="left" indent="1"/>
      <protection hidden="1"/>
    </xf>
    <xf numFmtId="0" fontId="0" fillId="2" borderId="0" xfId="0" applyFill="1" applyProtection="1">
      <protection hidden="1"/>
    </xf>
    <xf numFmtId="0" fontId="26" fillId="3" borderId="8" xfId="1" applyFont="1" applyFill="1" applyBorder="1" applyAlignment="1" applyProtection="1">
      <alignment horizontal="right" vertical="top" indent="1"/>
      <protection hidden="1"/>
    </xf>
    <xf numFmtId="2" fontId="6" fillId="3" borderId="8" xfId="1" applyNumberFormat="1" applyFont="1" applyFill="1" applyBorder="1" applyAlignment="1" applyProtection="1">
      <alignment horizontal="left" indent="1"/>
      <protection hidden="1"/>
    </xf>
    <xf numFmtId="0" fontId="15" fillId="3" borderId="8" xfId="1" applyFont="1" applyFill="1" applyBorder="1" applyAlignment="1" applyProtection="1">
      <alignment horizontal="left" indent="1"/>
      <protection hidden="1"/>
    </xf>
    <xf numFmtId="0" fontId="6" fillId="3" borderId="9" xfId="1" applyFont="1" applyFill="1" applyBorder="1" applyAlignment="1" applyProtection="1">
      <alignment horizontal="right"/>
      <protection hidden="1"/>
    </xf>
    <xf numFmtId="2" fontId="6" fillId="3" borderId="9" xfId="1" applyNumberFormat="1" applyFont="1" applyFill="1" applyBorder="1" applyAlignment="1" applyProtection="1">
      <alignment horizontal="right"/>
      <protection hidden="1"/>
    </xf>
    <xf numFmtId="0" fontId="6" fillId="3" borderId="9" xfId="1" applyFont="1" applyFill="1" applyBorder="1" applyProtection="1">
      <protection hidden="1"/>
    </xf>
    <xf numFmtId="164" fontId="6" fillId="3" borderId="9" xfId="1" applyNumberFormat="1" applyFont="1" applyFill="1" applyBorder="1" applyProtection="1">
      <protection hidden="1"/>
    </xf>
    <xf numFmtId="0" fontId="29" fillId="3" borderId="8" xfId="2" quotePrefix="1" applyFont="1" applyFill="1" applyBorder="1" applyAlignment="1">
      <alignment horizontal="left" indent="2"/>
    </xf>
    <xf numFmtId="2" fontId="21" fillId="3" borderId="14" xfId="1" applyNumberFormat="1" applyFont="1" applyFill="1" applyBorder="1" applyProtection="1">
      <protection hidden="1"/>
    </xf>
    <xf numFmtId="2" fontId="6" fillId="3" borderId="9" xfId="1" applyNumberFormat="1" applyFont="1" applyFill="1" applyBorder="1" applyProtection="1">
      <protection hidden="1"/>
    </xf>
    <xf numFmtId="0" fontId="21" fillId="3" borderId="15" xfId="1" applyFont="1" applyFill="1" applyBorder="1" applyAlignment="1" applyProtection="1">
      <alignment horizontal="right" indent="1"/>
      <protection hidden="1"/>
    </xf>
    <xf numFmtId="0" fontId="21" fillId="3" borderId="18" xfId="1" applyFont="1" applyFill="1" applyBorder="1" applyAlignment="1" applyProtection="1">
      <alignment horizontal="right" indent="1"/>
      <protection hidden="1"/>
    </xf>
    <xf numFmtId="0" fontId="3" fillId="5" borderId="2" xfId="1" quotePrefix="1" applyFont="1" applyFill="1" applyBorder="1" applyAlignment="1" applyProtection="1">
      <alignment horizontal="center"/>
      <protection hidden="1"/>
    </xf>
    <xf numFmtId="0" fontId="3" fillId="5" borderId="16" xfId="1" quotePrefix="1" applyFont="1" applyFill="1" applyBorder="1" applyAlignment="1" applyProtection="1">
      <alignment horizontal="center"/>
      <protection hidden="1"/>
    </xf>
    <xf numFmtId="0" fontId="3" fillId="5" borderId="3" xfId="1" applyFont="1" applyFill="1" applyBorder="1" applyAlignment="1" applyProtection="1">
      <alignment horizontal="center"/>
      <protection hidden="1"/>
    </xf>
    <xf numFmtId="0" fontId="2" fillId="3" borderId="5" xfId="1" applyFill="1" applyBorder="1" applyAlignment="1" applyProtection="1">
      <alignment horizontal="left" vertical="top"/>
      <protection locked="0"/>
    </xf>
    <xf numFmtId="0" fontId="2" fillId="3" borderId="6" xfId="1" applyFill="1" applyBorder="1" applyAlignment="1" applyProtection="1">
      <alignment horizontal="left" vertical="top"/>
      <protection locked="0"/>
    </xf>
    <xf numFmtId="0" fontId="2" fillId="3" borderId="7" xfId="1" applyFill="1" applyBorder="1" applyAlignment="1" applyProtection="1">
      <alignment horizontal="left" vertical="top"/>
      <protection locked="0"/>
    </xf>
    <xf numFmtId="0" fontId="2" fillId="3" borderId="8" xfId="1" applyFill="1" applyBorder="1" applyAlignment="1" applyProtection="1">
      <alignment horizontal="left" vertical="top"/>
      <protection locked="0"/>
    </xf>
    <xf numFmtId="0" fontId="2" fillId="3" borderId="0" xfId="1" applyFill="1" applyAlignment="1" applyProtection="1">
      <alignment horizontal="left" vertical="top"/>
      <protection locked="0"/>
    </xf>
    <xf numFmtId="0" fontId="2" fillId="3" borderId="9" xfId="1" applyFill="1" applyBorder="1" applyAlignment="1" applyProtection="1">
      <alignment horizontal="left" vertical="top"/>
      <protection locked="0"/>
    </xf>
    <xf numFmtId="0" fontId="2" fillId="3" borderId="10" xfId="1" applyFill="1" applyBorder="1" applyAlignment="1" applyProtection="1">
      <alignment horizontal="left" vertical="top"/>
      <protection locked="0"/>
    </xf>
    <xf numFmtId="0" fontId="2" fillId="3" borderId="4" xfId="1" applyFill="1" applyBorder="1" applyAlignment="1" applyProtection="1">
      <alignment horizontal="left" vertical="top"/>
      <protection locked="0"/>
    </xf>
    <xf numFmtId="0" fontId="2" fillId="3" borderId="11" xfId="1" applyFill="1" applyBorder="1" applyAlignment="1" applyProtection="1">
      <alignment horizontal="left" vertical="top"/>
      <protection locked="0"/>
    </xf>
    <xf numFmtId="49" fontId="2" fillId="3" borderId="2" xfId="1" applyNumberFormat="1" applyFill="1" applyBorder="1" applyProtection="1">
      <protection locked="0"/>
    </xf>
    <xf numFmtId="49" fontId="2" fillId="3" borderId="3" xfId="1" applyNumberFormat="1" applyFill="1" applyBorder="1" applyProtection="1">
      <protection locked="0"/>
    </xf>
    <xf numFmtId="14" fontId="2" fillId="3" borderId="10" xfId="1" applyNumberFormat="1" applyFill="1" applyBorder="1" applyAlignment="1" applyProtection="1">
      <alignment horizontal="left"/>
      <protection locked="0"/>
    </xf>
    <xf numFmtId="14" fontId="2" fillId="3" borderId="11" xfId="1" applyNumberFormat="1" applyFill="1" applyBorder="1" applyAlignment="1" applyProtection="1">
      <alignment horizontal="left"/>
      <protection locked="0"/>
    </xf>
    <xf numFmtId="49" fontId="8" fillId="3" borderId="10" xfId="2" applyNumberFormat="1" applyFill="1" applyBorder="1" applyAlignment="1" applyProtection="1">
      <alignment horizontal="left"/>
      <protection locked="0"/>
    </xf>
    <xf numFmtId="49" fontId="8" fillId="3" borderId="11" xfId="2" applyNumberFormat="1" applyFill="1" applyBorder="1" applyAlignment="1" applyProtection="1">
      <alignment horizontal="left"/>
      <protection locked="0"/>
    </xf>
    <xf numFmtId="49" fontId="2" fillId="3" borderId="2" xfId="1" applyNumberFormat="1" applyFill="1" applyBorder="1" applyAlignment="1" applyProtection="1">
      <alignment horizontal="left"/>
      <protection locked="0"/>
    </xf>
    <xf numFmtId="49" fontId="2" fillId="3" borderId="3" xfId="1" applyNumberFormat="1" applyFill="1" applyBorder="1" applyAlignment="1" applyProtection="1">
      <alignment horizontal="left"/>
      <protection locked="0"/>
    </xf>
    <xf numFmtId="49" fontId="2" fillId="3" borderId="5" xfId="1" applyNumberFormat="1" applyFill="1" applyBorder="1" applyAlignment="1" applyProtection="1">
      <alignment horizontal="left"/>
      <protection locked="0"/>
    </xf>
    <xf numFmtId="49" fontId="2" fillId="3" borderId="7" xfId="1" applyNumberFormat="1" applyFill="1" applyBorder="1" applyAlignment="1" applyProtection="1">
      <alignment horizontal="left"/>
      <protection locked="0"/>
    </xf>
    <xf numFmtId="0" fontId="2" fillId="3" borderId="2" xfId="1" applyFill="1" applyBorder="1" applyAlignment="1" applyProtection="1">
      <alignment horizontal="left" vertical="center"/>
      <protection locked="0"/>
    </xf>
    <xf numFmtId="0" fontId="2" fillId="3" borderId="3" xfId="1" applyFill="1" applyBorder="1" applyAlignment="1" applyProtection="1">
      <alignment horizontal="left" vertical="center"/>
      <protection locked="0"/>
    </xf>
    <xf numFmtId="49" fontId="2" fillId="3" borderId="2" xfId="1" applyNumberFormat="1" applyFill="1" applyBorder="1" applyAlignment="1" applyProtection="1">
      <alignment horizontal="center" vertical="center"/>
      <protection locked="0"/>
    </xf>
    <xf numFmtId="49" fontId="2" fillId="3" borderId="3" xfId="1" applyNumberFormat="1" applyFill="1" applyBorder="1" applyAlignment="1" applyProtection="1">
      <alignment horizontal="center" vertical="center"/>
      <protection locked="0"/>
    </xf>
    <xf numFmtId="0" fontId="2" fillId="3" borderId="10" xfId="1" applyFill="1" applyBorder="1" applyAlignment="1" applyProtection="1">
      <alignment horizontal="left" vertical="center"/>
      <protection hidden="1"/>
    </xf>
    <xf numFmtId="0" fontId="2" fillId="3" borderId="11" xfId="1" applyFill="1" applyBorder="1" applyAlignment="1" applyProtection="1">
      <alignment horizontal="left" vertical="center"/>
      <protection hidden="1"/>
    </xf>
    <xf numFmtId="164" fontId="2" fillId="3" borderId="2" xfId="1" applyNumberFormat="1" applyFill="1" applyBorder="1" applyAlignment="1" applyProtection="1">
      <alignment horizontal="left" vertical="center"/>
      <protection hidden="1"/>
    </xf>
    <xf numFmtId="164" fontId="2" fillId="3" borderId="3" xfId="1" applyNumberFormat="1" applyFill="1" applyBorder="1" applyAlignment="1" applyProtection="1">
      <alignment horizontal="left" vertical="center"/>
      <protection hidden="1"/>
    </xf>
    <xf numFmtId="0" fontId="2" fillId="3" borderId="5" xfId="1" applyFill="1" applyBorder="1" applyAlignment="1" applyProtection="1">
      <alignment horizontal="left" vertical="center"/>
      <protection hidden="1"/>
    </xf>
    <xf numFmtId="0" fontId="2" fillId="3" borderId="7" xfId="1" applyFill="1" applyBorder="1" applyAlignment="1" applyProtection="1">
      <alignment horizontal="left" vertical="center"/>
      <protection hidden="1"/>
    </xf>
    <xf numFmtId="0" fontId="6" fillId="3" borderId="19" xfId="1" applyFont="1" applyFill="1" applyBorder="1" applyAlignment="1" applyProtection="1">
      <alignment vertical="top" wrapText="1"/>
      <protection locked="0"/>
    </xf>
    <xf numFmtId="0" fontId="6" fillId="3" borderId="19" xfId="1" applyFont="1" applyFill="1" applyBorder="1" applyAlignment="1" applyProtection="1">
      <alignment horizontal="left" vertical="top" wrapText="1"/>
      <protection locked="0"/>
    </xf>
    <xf numFmtId="0" fontId="6" fillId="3" borderId="8" xfId="1" quotePrefix="1" applyFont="1" applyFill="1" applyBorder="1" applyAlignment="1">
      <alignment horizontal="left" vertical="top" wrapText="1" indent="1"/>
    </xf>
    <xf numFmtId="0" fontId="6" fillId="3" borderId="0" xfId="1" quotePrefix="1" applyFont="1" applyFill="1" applyAlignment="1">
      <alignment horizontal="left" vertical="top" wrapText="1" indent="1"/>
    </xf>
    <xf numFmtId="0" fontId="6" fillId="3" borderId="9" xfId="1" quotePrefix="1" applyFont="1" applyFill="1" applyBorder="1" applyAlignment="1">
      <alignment horizontal="left" vertical="top" wrapText="1" indent="1"/>
    </xf>
  </cellXfs>
  <cellStyles count="5">
    <cellStyle name="Comma" xfId="4" builtinId="3"/>
    <cellStyle name="Hyperlink" xfId="2" builtinId="8"/>
    <cellStyle name="Normal" xfId="0" builtinId="0"/>
    <cellStyle name="Normal 2" xfId="1" xr:uid="{5AE4B605-86D5-4C53-8D1B-32493F6384CF}"/>
    <cellStyle name="Percent" xfId="3" builtinId="5"/>
  </cellStyles>
  <dxfs count="77">
    <dxf>
      <fill>
        <patternFill>
          <bgColor theme="9" tint="0.79998168889431442"/>
        </patternFill>
      </fill>
    </dxf>
    <dxf>
      <font>
        <b val="0"/>
        <i/>
      </font>
    </dxf>
    <dxf>
      <font>
        <b val="0"/>
        <i/>
      </font>
    </dxf>
    <dxf>
      <font>
        <b val="0"/>
        <i/>
      </font>
    </dxf>
    <dxf>
      <font>
        <b/>
        <i val="0"/>
        <color rgb="FF00B05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00B05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fill>
        <patternFill>
          <bgColor theme="0"/>
        </patternFill>
      </fill>
      <border>
        <left/>
        <right style="thin">
          <color auto="1"/>
        </right>
        <top/>
        <bottom/>
        <vertical/>
        <horizontal/>
      </border>
    </dxf>
    <dxf>
      <font>
        <color theme="0"/>
      </font>
      <fill>
        <patternFill patternType="solid">
          <bgColor theme="0"/>
        </patternFill>
      </fill>
      <border>
        <left/>
        <right/>
        <top/>
        <bottom/>
        <vertical/>
        <horizontal/>
      </border>
    </dxf>
    <dxf>
      <fill>
        <patternFill>
          <bgColor theme="9" tint="0.79998168889431442"/>
        </patternFill>
      </fill>
    </dxf>
    <dxf>
      <fill>
        <patternFill>
          <bgColor theme="9" tint="0.79998168889431442"/>
        </patternFill>
      </fill>
    </dxf>
    <dxf>
      <font>
        <color theme="0"/>
      </font>
      <fill>
        <patternFill patternType="solid">
          <bgColor theme="0"/>
        </patternFill>
      </fill>
      <border>
        <left style="thin">
          <color auto="1"/>
        </left>
        <right/>
        <top/>
        <bottom/>
        <vertical/>
        <horizontal/>
      </border>
    </dxf>
    <dxf>
      <font>
        <b/>
        <i val="0"/>
        <color rgb="FF00B05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dxf>
    <dxf>
      <fill>
        <patternFill>
          <bgColor theme="9" tint="0.79998168889431442"/>
        </patternFill>
      </fill>
      <border>
        <left style="thin">
          <color auto="1"/>
        </left>
        <right style="thin">
          <color auto="1"/>
        </right>
        <top style="thin">
          <color auto="1"/>
        </top>
        <bottom style="thin">
          <color auto="1"/>
        </bottom>
      </border>
    </dxf>
    <dxf>
      <border>
        <right style="thin">
          <color auto="1"/>
        </right>
        <vertical/>
        <horizontal/>
      </border>
    </dxf>
    <dxf>
      <fill>
        <patternFill>
          <bgColor theme="9" tint="0.79998168889431442"/>
        </patternFill>
      </fill>
    </dxf>
    <dxf>
      <border>
        <bottom style="thin">
          <color auto="1"/>
        </bottom>
        <vertical/>
        <horizontal/>
      </border>
    </dxf>
    <dxf>
      <font>
        <color theme="0"/>
      </font>
      <fill>
        <patternFill>
          <bgColor theme="0"/>
        </patternFill>
      </fill>
      <border>
        <left/>
        <right/>
        <top/>
        <bottom/>
      </border>
    </dxf>
    <dxf>
      <fill>
        <patternFill>
          <bgColor theme="9" tint="0.79998168889431442"/>
        </patternFill>
      </fill>
    </dxf>
    <dxf>
      <border>
        <left style="thin">
          <color auto="1"/>
        </left>
        <vertical/>
        <horizontal/>
      </border>
    </dxf>
    <dxf>
      <fill>
        <patternFill>
          <bgColor theme="0"/>
        </patternFill>
      </fill>
      <border>
        <left style="thin">
          <color auto="1"/>
        </left>
        <right style="thin">
          <color auto="1"/>
        </right>
        <top style="thin">
          <color auto="1"/>
        </top>
        <bottom style="thin">
          <color auto="1"/>
        </bottom>
        <vertical/>
        <horizontal/>
      </border>
    </dxf>
    <dxf>
      <font>
        <color theme="0"/>
      </font>
      <fill>
        <patternFill>
          <bgColor theme="7"/>
        </patternFill>
      </fill>
      <border>
        <left style="thin">
          <color auto="1"/>
        </left>
        <right style="thin">
          <color auto="1"/>
        </right>
        <top style="thin">
          <color auto="1"/>
        </top>
        <bottom style="thin">
          <color auto="1"/>
        </bottom>
        <vertical/>
        <horizontal/>
      </border>
    </dxf>
    <dxf>
      <font>
        <b/>
        <i val="0"/>
        <color rgb="FF00B050"/>
      </font>
    </dxf>
    <dxf>
      <fill>
        <patternFill>
          <bgColor theme="9" tint="0.79998168889431442"/>
        </patternFill>
      </fill>
    </dxf>
    <dxf>
      <fill>
        <patternFill>
          <bgColor theme="9" tint="0.79998168889431442"/>
        </patternFill>
      </fill>
    </dxf>
    <dxf>
      <fill>
        <patternFill>
          <bgColor theme="9" tint="0.79998168889431442"/>
        </patternFill>
      </fill>
      <border>
        <left style="thin">
          <color auto="1"/>
        </left>
        <right style="thin">
          <color auto="1"/>
        </right>
        <top style="thin">
          <color auto="1"/>
        </top>
        <bottom style="thin">
          <color auto="1"/>
        </bottom>
        <vertical/>
        <horizontal/>
      </border>
    </dxf>
    <dxf>
      <border>
        <right style="thin">
          <color auto="1"/>
        </right>
      </border>
    </dxf>
    <dxf>
      <fill>
        <patternFill>
          <bgColor theme="9" tint="0.79998168889431442"/>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dxf>
    <dxf>
      <border>
        <right style="thin">
          <color auto="1"/>
        </right>
        <vertical/>
        <horizontal/>
      </border>
    </dxf>
    <dxf>
      <fill>
        <patternFill>
          <bgColor theme="9" tint="0.79998168889431442"/>
        </patternFill>
      </fill>
    </dxf>
    <dxf>
      <border>
        <bottom style="thin">
          <color auto="1"/>
        </bottom>
        <vertical/>
        <horizontal/>
      </border>
    </dxf>
    <dxf>
      <font>
        <color theme="0"/>
      </font>
      <fill>
        <patternFill>
          <bgColor theme="0"/>
        </patternFill>
      </fill>
      <border>
        <left/>
        <right/>
        <top/>
        <bottom/>
      </border>
    </dxf>
    <dxf>
      <fill>
        <patternFill>
          <bgColor theme="9" tint="0.79998168889431442"/>
        </patternFill>
      </fill>
    </dxf>
    <dxf>
      <font>
        <b val="0"/>
        <i/>
      </font>
    </dxf>
    <dxf>
      <border>
        <left style="thin">
          <color auto="1"/>
        </left>
        <vertical/>
        <horizontal/>
      </border>
    </dxf>
    <dxf>
      <font>
        <b/>
        <i val="0"/>
        <color rgb="FF00B050"/>
      </font>
    </dxf>
    <dxf>
      <font>
        <b/>
        <i val="0"/>
        <color rgb="FF00B050"/>
      </font>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4.9989318521683403E-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00B050"/>
      </font>
    </dxf>
    <dxf>
      <font>
        <b/>
        <i val="0"/>
        <color rgb="FFFF0000"/>
      </font>
    </dxf>
  </dxfs>
  <tableStyles count="0" defaultTableStyle="TableStyleMedium2" defaultPivotStyle="PivotStyleLight16"/>
  <colors>
    <mruColors>
      <color rgb="FFA3DF66"/>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1</xdr:col>
      <xdr:colOff>234950</xdr:colOff>
      <xdr:row>11</xdr:row>
      <xdr:rowOff>25400</xdr:rowOff>
    </xdr:from>
    <xdr:to>
      <xdr:col>8</xdr:col>
      <xdr:colOff>895202</xdr:colOff>
      <xdr:row>30</xdr:row>
      <xdr:rowOff>168275</xdr:rowOff>
    </xdr:to>
    <xdr:pic>
      <xdr:nvPicPr>
        <xdr:cNvPr id="4" name="Picture 3">
          <a:extLst>
            <a:ext uri="{FF2B5EF4-FFF2-40B4-BE49-F238E27FC236}">
              <a16:creationId xmlns:a16="http://schemas.microsoft.com/office/drawing/2014/main" id="{44546E7C-7020-C04F-D8D7-1E4265080225}"/>
            </a:ext>
          </a:extLst>
        </xdr:cNvPr>
        <xdr:cNvPicPr>
          <a:picLocks noChangeAspect="1"/>
        </xdr:cNvPicPr>
      </xdr:nvPicPr>
      <xdr:blipFill>
        <a:blip xmlns:r="http://schemas.openxmlformats.org/officeDocument/2006/relationships" r:embed="rId1"/>
        <a:stretch>
          <a:fillRect/>
        </a:stretch>
      </xdr:blipFill>
      <xdr:spPr>
        <a:xfrm>
          <a:off x="436656" y="1907988"/>
          <a:ext cx="8975017" cy="3549463"/>
        </a:xfrm>
        <a:prstGeom prst="rect">
          <a:avLst/>
        </a:prstGeom>
        <a:solidFill>
          <a:srgbClr val="000000">
            <a:shade val="95000"/>
          </a:srgbClr>
        </a:solidFill>
        <a:ln w="38100" cap="sq">
          <a:solidFill>
            <a:srgbClr val="000000"/>
          </a:solidFill>
          <a:prstDash val="sysDash"/>
          <a:miter lim="800000"/>
        </a:ln>
        <a:effectLst/>
      </xdr:spPr>
    </xdr:pic>
    <xdr:clientData/>
  </xdr:twoCellAnchor>
  <xdr:twoCellAnchor>
    <xdr:from>
      <xdr:col>9</xdr:col>
      <xdr:colOff>807085</xdr:colOff>
      <xdr:row>1</xdr:row>
      <xdr:rowOff>0</xdr:rowOff>
    </xdr:from>
    <xdr:to>
      <xdr:col>10</xdr:col>
      <xdr:colOff>0</xdr:colOff>
      <xdr:row>7</xdr:row>
      <xdr:rowOff>20574</xdr:rowOff>
    </xdr:to>
    <xdr:pic>
      <xdr:nvPicPr>
        <xdr:cNvPr id="15" name="Picture 14" descr="Quest_Leaf_F">
          <a:extLst>
            <a:ext uri="{FF2B5EF4-FFF2-40B4-BE49-F238E27FC236}">
              <a16:creationId xmlns:a16="http://schemas.microsoft.com/office/drawing/2014/main" id="{F1678CF8-1886-4344-90E6-D21196C85139}"/>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534491" y="178594"/>
          <a:ext cx="1240790" cy="109213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absolute">
    <xdr:from>
      <xdr:col>7</xdr:col>
      <xdr:colOff>0</xdr:colOff>
      <xdr:row>17</xdr:row>
      <xdr:rowOff>0</xdr:rowOff>
    </xdr:from>
    <xdr:to>
      <xdr:col>9</xdr:col>
      <xdr:colOff>601436</xdr:colOff>
      <xdr:row>19</xdr:row>
      <xdr:rowOff>94744</xdr:rowOff>
    </xdr:to>
    <xdr:sp macro="" textlink="">
      <xdr:nvSpPr>
        <xdr:cNvPr id="2" name="Rectangle 1">
          <a:extLst>
            <a:ext uri="{FF2B5EF4-FFF2-40B4-BE49-F238E27FC236}">
              <a16:creationId xmlns:a16="http://schemas.microsoft.com/office/drawing/2014/main" id="{DE21CC22-32CD-4F23-AE83-10B8355178B7}"/>
            </a:ext>
          </a:extLst>
        </xdr:cNvPr>
        <xdr:cNvSpPr/>
      </xdr:nvSpPr>
      <xdr:spPr>
        <a:xfrm>
          <a:off x="7343775" y="2981325"/>
          <a:ext cx="2982686" cy="456694"/>
        </a:xfrm>
        <a:prstGeom prst="rect">
          <a:avLst/>
        </a:prstGeom>
        <a:solidFill>
          <a:srgbClr val="F2F2F2"/>
        </a:solidFill>
        <a:ln w="22225">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chemeClr val="accent5"/>
              </a:solidFill>
            </a:rPr>
            <a:t>o</a:t>
          </a:r>
          <a:r>
            <a:rPr lang="en-US" sz="1100">
              <a:solidFill>
                <a:sysClr val="windowText" lastClr="000000"/>
              </a:solidFill>
            </a:rPr>
            <a:t> The final reported measure from a page is outlined</a:t>
          </a:r>
          <a:r>
            <a:rPr lang="en-US" sz="1100" baseline="0">
              <a:solidFill>
                <a:sysClr val="windowText" lastClr="000000"/>
              </a:solidFill>
            </a:rPr>
            <a:t> in green bars.</a:t>
          </a:r>
          <a:endParaRPr lang="en-US" sz="1100">
            <a:solidFill>
              <a:sysClr val="windowText" lastClr="000000"/>
            </a:solidFill>
          </a:endParaRPr>
        </a:p>
      </xdr:txBody>
    </xdr:sp>
    <xdr:clientData/>
  </xdr:twoCellAnchor>
  <xdr:twoCellAnchor editAs="absolute">
    <xdr:from>
      <xdr:col>7</xdr:col>
      <xdr:colOff>0</xdr:colOff>
      <xdr:row>26</xdr:row>
      <xdr:rowOff>152906</xdr:rowOff>
    </xdr:from>
    <xdr:to>
      <xdr:col>9</xdr:col>
      <xdr:colOff>598261</xdr:colOff>
      <xdr:row>29</xdr:row>
      <xdr:rowOff>66675</xdr:rowOff>
    </xdr:to>
    <xdr:sp macro="" textlink="">
      <xdr:nvSpPr>
        <xdr:cNvPr id="5" name="Rectangle 4">
          <a:extLst>
            <a:ext uri="{FF2B5EF4-FFF2-40B4-BE49-F238E27FC236}">
              <a16:creationId xmlns:a16="http://schemas.microsoft.com/office/drawing/2014/main" id="{FC3E5FFC-3AEF-4627-837E-A60553CD2C0E}"/>
            </a:ext>
          </a:extLst>
        </xdr:cNvPr>
        <xdr:cNvSpPr/>
      </xdr:nvSpPr>
      <xdr:spPr>
        <a:xfrm>
          <a:off x="7343775" y="4763006"/>
          <a:ext cx="2979511" cy="456694"/>
        </a:xfrm>
        <a:prstGeom prst="rect">
          <a:avLst/>
        </a:prstGeom>
        <a:solidFill>
          <a:srgbClr val="F2F2F2"/>
        </a:solidFill>
        <a:ln w="22225">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chemeClr val="accent5"/>
              </a:solidFill>
            </a:rPr>
            <a:t>o</a:t>
          </a:r>
          <a:r>
            <a:rPr lang="en-US" sz="1100">
              <a:solidFill>
                <a:sysClr val="windowText" lastClr="000000"/>
              </a:solidFill>
            </a:rPr>
            <a:t> The number of fields remaining from a page is shown in the bottom right.</a:t>
          </a:r>
        </a:p>
      </xdr:txBody>
    </xdr:sp>
    <xdr:clientData/>
  </xdr:twoCellAnchor>
  <xdr:twoCellAnchor editAs="absolute">
    <xdr:from>
      <xdr:col>7</xdr:col>
      <xdr:colOff>0</xdr:colOff>
      <xdr:row>22</xdr:row>
      <xdr:rowOff>0</xdr:rowOff>
    </xdr:from>
    <xdr:to>
      <xdr:col>9</xdr:col>
      <xdr:colOff>588736</xdr:colOff>
      <xdr:row>24</xdr:row>
      <xdr:rowOff>94290</xdr:rowOff>
    </xdr:to>
    <xdr:sp macro="" textlink="">
      <xdr:nvSpPr>
        <xdr:cNvPr id="7" name="Rectangle 6">
          <a:extLst>
            <a:ext uri="{FF2B5EF4-FFF2-40B4-BE49-F238E27FC236}">
              <a16:creationId xmlns:a16="http://schemas.microsoft.com/office/drawing/2014/main" id="{A6ED62B4-E2A6-484C-B831-D201F95E000E}"/>
            </a:ext>
          </a:extLst>
        </xdr:cNvPr>
        <xdr:cNvSpPr/>
      </xdr:nvSpPr>
      <xdr:spPr>
        <a:xfrm>
          <a:off x="7343775" y="3886200"/>
          <a:ext cx="2969986" cy="456240"/>
        </a:xfrm>
        <a:prstGeom prst="rect">
          <a:avLst/>
        </a:prstGeom>
        <a:solidFill>
          <a:srgbClr val="F2F2F2"/>
        </a:solidFill>
        <a:ln w="22225">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chemeClr val="accent5"/>
              </a:solidFill>
            </a:rPr>
            <a:t>o</a:t>
          </a:r>
          <a:r>
            <a:rPr lang="en-US" sz="1100">
              <a:solidFill>
                <a:sysClr val="windowText" lastClr="000000"/>
              </a:solidFill>
            </a:rPr>
            <a:t> Areas requiring interactions, selections, or entries will be highlighted in green.</a:t>
          </a:r>
        </a:p>
      </xdr:txBody>
    </xdr:sp>
    <xdr:clientData/>
  </xdr:twoCellAnchor>
  <xdr:twoCellAnchor>
    <xdr:from>
      <xdr:col>7</xdr:col>
      <xdr:colOff>1182801</xdr:colOff>
      <xdr:row>19</xdr:row>
      <xdr:rowOff>96166</xdr:rowOff>
    </xdr:from>
    <xdr:to>
      <xdr:col>8</xdr:col>
      <xdr:colOff>0</xdr:colOff>
      <xdr:row>21</xdr:row>
      <xdr:rowOff>2582</xdr:rowOff>
    </xdr:to>
    <xdr:cxnSp macro="">
      <xdr:nvCxnSpPr>
        <xdr:cNvPr id="6" name="Straight Arrow Connector 5">
          <a:extLst>
            <a:ext uri="{FF2B5EF4-FFF2-40B4-BE49-F238E27FC236}">
              <a16:creationId xmlns:a16="http://schemas.microsoft.com/office/drawing/2014/main" id="{CBC876CC-8BCD-4284-B3EF-705B8CCDA80B}"/>
            </a:ext>
          </a:extLst>
        </xdr:cNvPr>
        <xdr:cNvCxnSpPr/>
      </xdr:nvCxnSpPr>
      <xdr:spPr>
        <a:xfrm rot="-60000" flipH="1">
          <a:off x="8526576" y="3439441"/>
          <a:ext cx="7824" cy="268366"/>
        </a:xfrm>
        <a:prstGeom prst="straightConnector1">
          <a:avLst/>
        </a:prstGeom>
        <a:ln>
          <a:solidFill>
            <a:srgbClr val="FFC000"/>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7</xdr:col>
      <xdr:colOff>1187450</xdr:colOff>
      <xdr:row>24</xdr:row>
      <xdr:rowOff>105307</xdr:rowOff>
    </xdr:from>
    <xdr:to>
      <xdr:col>8</xdr:col>
      <xdr:colOff>1474</xdr:colOff>
      <xdr:row>26</xdr:row>
      <xdr:rowOff>0</xdr:rowOff>
    </xdr:to>
    <xdr:cxnSp macro="">
      <xdr:nvCxnSpPr>
        <xdr:cNvPr id="8" name="Straight Arrow Connector 7">
          <a:extLst>
            <a:ext uri="{FF2B5EF4-FFF2-40B4-BE49-F238E27FC236}">
              <a16:creationId xmlns:a16="http://schemas.microsoft.com/office/drawing/2014/main" id="{AB5B1479-0FD7-4776-8583-8D0D2F3664E3}"/>
            </a:ext>
          </a:extLst>
        </xdr:cNvPr>
        <xdr:cNvCxnSpPr/>
      </xdr:nvCxnSpPr>
      <xdr:spPr>
        <a:xfrm rot="-60000" flipH="1">
          <a:off x="8531225" y="4353457"/>
          <a:ext cx="4649" cy="256643"/>
        </a:xfrm>
        <a:prstGeom prst="straightConnector1">
          <a:avLst/>
        </a:prstGeom>
        <a:ln>
          <a:solidFill>
            <a:srgbClr val="FFC000"/>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8</xdr:col>
      <xdr:colOff>1335</xdr:colOff>
      <xdr:row>29</xdr:row>
      <xdr:rowOff>65240</xdr:rowOff>
    </xdr:from>
    <xdr:to>
      <xdr:col>8</xdr:col>
      <xdr:colOff>10699</xdr:colOff>
      <xdr:row>30</xdr:row>
      <xdr:rowOff>0</xdr:rowOff>
    </xdr:to>
    <xdr:cxnSp macro="">
      <xdr:nvCxnSpPr>
        <xdr:cNvPr id="9" name="Straight Arrow Connector 8">
          <a:extLst>
            <a:ext uri="{FF2B5EF4-FFF2-40B4-BE49-F238E27FC236}">
              <a16:creationId xmlns:a16="http://schemas.microsoft.com/office/drawing/2014/main" id="{C5C71BCD-EA02-45CC-A259-58BE43E72317}"/>
            </a:ext>
          </a:extLst>
        </xdr:cNvPr>
        <xdr:cNvCxnSpPr/>
      </xdr:nvCxnSpPr>
      <xdr:spPr>
        <a:xfrm rot="-120000" flipH="1">
          <a:off x="8535735" y="5218265"/>
          <a:ext cx="9364" cy="115735"/>
        </a:xfrm>
        <a:prstGeom prst="straightConnector1">
          <a:avLst/>
        </a:prstGeom>
        <a:ln>
          <a:solidFill>
            <a:srgbClr val="FFC000"/>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4529261</xdr:colOff>
      <xdr:row>1</xdr:row>
      <xdr:rowOff>0</xdr:rowOff>
    </xdr:from>
    <xdr:to>
      <xdr:col>4</xdr:col>
      <xdr:colOff>0</xdr:colOff>
      <xdr:row>7</xdr:row>
      <xdr:rowOff>0</xdr:rowOff>
    </xdr:to>
    <xdr:pic>
      <xdr:nvPicPr>
        <xdr:cNvPr id="2" name="Picture 1" descr="Quest_Leaf_F">
          <a:extLst>
            <a:ext uri="{FF2B5EF4-FFF2-40B4-BE49-F238E27FC236}">
              <a16:creationId xmlns:a16="http://schemas.microsoft.com/office/drawing/2014/main" id="{022E6DDE-C00F-437F-AF93-852DFA4071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1911" y="180975"/>
          <a:ext cx="1233364" cy="1095375"/>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716459</xdr:colOff>
      <xdr:row>1</xdr:row>
      <xdr:rowOff>0</xdr:rowOff>
    </xdr:from>
    <xdr:to>
      <xdr:col>4</xdr:col>
      <xdr:colOff>0</xdr:colOff>
      <xdr:row>7</xdr:row>
      <xdr:rowOff>20170</xdr:rowOff>
    </xdr:to>
    <xdr:pic>
      <xdr:nvPicPr>
        <xdr:cNvPr id="3" name="Picture 2" descr="Quest_Leaf_F">
          <a:extLst>
            <a:ext uri="{FF2B5EF4-FFF2-40B4-BE49-F238E27FC236}">
              <a16:creationId xmlns:a16="http://schemas.microsoft.com/office/drawing/2014/main" id="{6688A353-5D7A-4971-9911-7C5E86DEF2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6734" y="180975"/>
          <a:ext cx="1236166" cy="104887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4522911</xdr:colOff>
      <xdr:row>1</xdr:row>
      <xdr:rowOff>0</xdr:rowOff>
    </xdr:from>
    <xdr:to>
      <xdr:col>4</xdr:col>
      <xdr:colOff>0</xdr:colOff>
      <xdr:row>7</xdr:row>
      <xdr:rowOff>0</xdr:rowOff>
    </xdr:to>
    <xdr:pic>
      <xdr:nvPicPr>
        <xdr:cNvPr id="2" name="Picture 1" descr="Quest_Leaf_F">
          <a:extLst>
            <a:ext uri="{FF2B5EF4-FFF2-40B4-BE49-F238E27FC236}">
              <a16:creationId xmlns:a16="http://schemas.microsoft.com/office/drawing/2014/main" id="{4674067B-2EF4-457B-A2B4-499CB4356A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5561" y="180975"/>
          <a:ext cx="1239714" cy="108585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171450</xdr:colOff>
      <xdr:row>0</xdr:row>
      <xdr:rowOff>152401</xdr:rowOff>
    </xdr:from>
    <xdr:to>
      <xdr:col>7</xdr:col>
      <xdr:colOff>47625</xdr:colOff>
      <xdr:row>6</xdr:row>
      <xdr:rowOff>9526</xdr:rowOff>
    </xdr:to>
    <xdr:grpSp>
      <xdr:nvGrpSpPr>
        <xdr:cNvPr id="6" name="Group 5">
          <a:extLst>
            <a:ext uri="{FF2B5EF4-FFF2-40B4-BE49-F238E27FC236}">
              <a16:creationId xmlns:a16="http://schemas.microsoft.com/office/drawing/2014/main" id="{47F407F6-5B88-73E7-10E5-5EEBDD4347E6}"/>
            </a:ext>
          </a:extLst>
        </xdr:cNvPr>
        <xdr:cNvGrpSpPr/>
      </xdr:nvGrpSpPr>
      <xdr:grpSpPr>
        <a:xfrm>
          <a:off x="11937626" y="152401"/>
          <a:ext cx="4739528" cy="876860"/>
          <a:chOff x="11944350" y="76201"/>
          <a:chExt cx="4743450" cy="895350"/>
        </a:xfrm>
      </xdr:grpSpPr>
      <xdr:pic>
        <xdr:nvPicPr>
          <xdr:cNvPr id="4" name="Picture 3">
            <a:extLst>
              <a:ext uri="{FF2B5EF4-FFF2-40B4-BE49-F238E27FC236}">
                <a16:creationId xmlns:a16="http://schemas.microsoft.com/office/drawing/2014/main" id="{15A18D20-F217-D9B0-8EC0-89C13E30A9A6}"/>
              </a:ext>
            </a:extLst>
          </xdr:cNvPr>
          <xdr:cNvPicPr>
            <a:picLocks noChangeAspect="1"/>
          </xdr:cNvPicPr>
        </xdr:nvPicPr>
        <xdr:blipFill rotWithShape="1">
          <a:blip xmlns:r="http://schemas.openxmlformats.org/officeDocument/2006/relationships" r:embed="rId2"/>
          <a:srcRect l="1367" t="6722" r="1381" b="14297"/>
          <a:stretch>
            <a:fillRect/>
          </a:stretch>
        </xdr:blipFill>
        <xdr:spPr>
          <a:xfrm>
            <a:off x="11944350" y="76201"/>
            <a:ext cx="4743450" cy="895350"/>
          </a:xfrm>
          <a:prstGeom prst="rect">
            <a:avLst/>
          </a:prstGeom>
          <a:ln w="38100">
            <a:solidFill>
              <a:schemeClr val="tx1"/>
            </a:solidFill>
            <a:prstDash val="sysDash"/>
          </a:ln>
        </xdr:spPr>
      </xdr:pic>
      <xdr:sp macro="" textlink="">
        <xdr:nvSpPr>
          <xdr:cNvPr id="5" name="Rectangle 4">
            <a:extLst>
              <a:ext uri="{FF2B5EF4-FFF2-40B4-BE49-F238E27FC236}">
                <a16:creationId xmlns:a16="http://schemas.microsoft.com/office/drawing/2014/main" id="{0729F26B-DE06-4401-A78E-F58AB8E9CA6A}"/>
              </a:ext>
            </a:extLst>
          </xdr:cNvPr>
          <xdr:cNvSpPr/>
        </xdr:nvSpPr>
        <xdr:spPr>
          <a:xfrm rot="20744219">
            <a:off x="14237713" y="357900"/>
            <a:ext cx="1450782" cy="446212"/>
          </a:xfrm>
          <a:prstGeom prst="rect">
            <a:avLst/>
          </a:prstGeom>
          <a:noFill/>
        </xdr:spPr>
        <xdr:txBody>
          <a:bodyPr wrap="none" lIns="91440" tIns="45720" rIns="91440" bIns="45720">
            <a:spAutoFit/>
          </a:bodyPr>
          <a:lstStyle/>
          <a:p>
            <a:pPr algn="ctr"/>
            <a:r>
              <a:rPr lang="en-US" sz="2400" b="1" cap="none" spc="0">
                <a:ln w="0"/>
                <a:solidFill>
                  <a:sysClr val="windowText" lastClr="000000">
                    <a:alpha val="50000"/>
                  </a:sysClr>
                </a:solidFill>
                <a:effectLst>
                  <a:glow rad="63500">
                    <a:schemeClr val="accent4">
                      <a:alpha val="25000"/>
                    </a:schemeClr>
                  </a:glow>
                  <a:outerShdw blurRad="38100" dist="19050" dir="2700000" algn="tl" rotWithShape="0">
                    <a:schemeClr val="dk1">
                      <a:alpha val="40000"/>
                    </a:schemeClr>
                  </a:outerShdw>
                </a:effectLst>
              </a:rPr>
              <a:t>Example</a:t>
            </a:r>
          </a:p>
        </xdr:txBody>
      </xdr:sp>
    </xdr:grpSp>
    <xdr:clientData/>
  </xdr:twoCellAnchor>
  <xdr:twoCellAnchor>
    <xdr:from>
      <xdr:col>5</xdr:col>
      <xdr:colOff>28575</xdr:colOff>
      <xdr:row>2</xdr:row>
      <xdr:rowOff>92870</xdr:rowOff>
    </xdr:from>
    <xdr:to>
      <xdr:col>5</xdr:col>
      <xdr:colOff>1480085</xdr:colOff>
      <xdr:row>5</xdr:row>
      <xdr:rowOff>25965</xdr:rowOff>
    </xdr:to>
    <xdr:sp macro="" textlink="">
      <xdr:nvSpPr>
        <xdr:cNvPr id="8" name="Rectangle 7">
          <a:extLst>
            <a:ext uri="{FF2B5EF4-FFF2-40B4-BE49-F238E27FC236}">
              <a16:creationId xmlns:a16="http://schemas.microsoft.com/office/drawing/2014/main" id="{88CFC7D2-3791-4BE9-9632-56D1D68E94D0}"/>
            </a:ext>
          </a:extLst>
        </xdr:cNvPr>
        <xdr:cNvSpPr/>
      </xdr:nvSpPr>
      <xdr:spPr>
        <a:xfrm rot="20744219">
          <a:off x="12780169" y="438151"/>
          <a:ext cx="1451510" cy="433158"/>
        </a:xfrm>
        <a:prstGeom prst="rect">
          <a:avLst/>
        </a:prstGeom>
        <a:noFill/>
      </xdr:spPr>
      <xdr:txBody>
        <a:bodyPr wrap="none" lIns="91440" tIns="45720" rIns="91440" bIns="45720">
          <a:noAutofit/>
        </a:bodyPr>
        <a:lstStyle/>
        <a:p>
          <a:pPr algn="ctr"/>
          <a:r>
            <a:rPr lang="en-US" sz="2400" b="1" cap="none" spc="0">
              <a:ln w="0"/>
              <a:solidFill>
                <a:sysClr val="windowText" lastClr="000000">
                  <a:alpha val="50000"/>
                </a:sysClr>
              </a:solidFill>
              <a:effectLst>
                <a:glow rad="63500">
                  <a:schemeClr val="accent4">
                    <a:alpha val="25000"/>
                  </a:schemeClr>
                </a:glow>
                <a:outerShdw blurRad="38100" dist="19050" dir="2700000" algn="tl" rotWithShape="0">
                  <a:schemeClr val="dk1">
                    <a:alpha val="40000"/>
                  </a:schemeClr>
                </a:outerShdw>
              </a:effectLst>
            </a:rPr>
            <a:t>Example</a:t>
          </a:r>
        </a:p>
      </xdr:txBody>
    </xdr:sp>
    <xdr:clientData/>
  </xdr:twoCellAnchor>
  <xdr:twoCellAnchor>
    <xdr:from>
      <xdr:col>3</xdr:col>
      <xdr:colOff>716459</xdr:colOff>
      <xdr:row>1</xdr:row>
      <xdr:rowOff>0</xdr:rowOff>
    </xdr:from>
    <xdr:to>
      <xdr:col>4</xdr:col>
      <xdr:colOff>0</xdr:colOff>
      <xdr:row>7</xdr:row>
      <xdr:rowOff>20170</xdr:rowOff>
    </xdr:to>
    <xdr:pic>
      <xdr:nvPicPr>
        <xdr:cNvPr id="9" name="Picture 8" descr="Quest_Leaf_F">
          <a:extLst>
            <a:ext uri="{FF2B5EF4-FFF2-40B4-BE49-F238E27FC236}">
              <a16:creationId xmlns:a16="http://schemas.microsoft.com/office/drawing/2014/main" id="{81E7018E-4808-475B-82D6-C68E7C6A90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9115" y="178594"/>
          <a:ext cx="1236166" cy="1020295"/>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4529261</xdr:colOff>
      <xdr:row>1</xdr:row>
      <xdr:rowOff>0</xdr:rowOff>
    </xdr:from>
    <xdr:to>
      <xdr:col>4</xdr:col>
      <xdr:colOff>0</xdr:colOff>
      <xdr:row>7</xdr:row>
      <xdr:rowOff>0</xdr:rowOff>
    </xdr:to>
    <xdr:pic>
      <xdr:nvPicPr>
        <xdr:cNvPr id="5" name="Picture 4" descr="Quest_Leaf_F">
          <a:extLst>
            <a:ext uri="{FF2B5EF4-FFF2-40B4-BE49-F238E27FC236}">
              <a16:creationId xmlns:a16="http://schemas.microsoft.com/office/drawing/2014/main" id="{090E5619-1364-4FA0-BE3D-E07A12648C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1911" y="180975"/>
          <a:ext cx="1233364" cy="102870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716459</xdr:colOff>
      <xdr:row>1</xdr:row>
      <xdr:rowOff>0</xdr:rowOff>
    </xdr:from>
    <xdr:to>
      <xdr:col>4</xdr:col>
      <xdr:colOff>0</xdr:colOff>
      <xdr:row>7</xdr:row>
      <xdr:rowOff>20170</xdr:rowOff>
    </xdr:to>
    <xdr:pic>
      <xdr:nvPicPr>
        <xdr:cNvPr id="7" name="Picture 6" descr="Quest_Leaf_F">
          <a:extLst>
            <a:ext uri="{FF2B5EF4-FFF2-40B4-BE49-F238E27FC236}">
              <a16:creationId xmlns:a16="http://schemas.microsoft.com/office/drawing/2014/main" id="{3BB8E8D9-F345-431F-B14D-25AA4685D7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6734" y="180975"/>
          <a:ext cx="1236166" cy="104887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4529261</xdr:colOff>
      <xdr:row>1</xdr:row>
      <xdr:rowOff>0</xdr:rowOff>
    </xdr:from>
    <xdr:to>
      <xdr:col>4</xdr:col>
      <xdr:colOff>0</xdr:colOff>
      <xdr:row>7</xdr:row>
      <xdr:rowOff>0</xdr:rowOff>
    </xdr:to>
    <xdr:pic>
      <xdr:nvPicPr>
        <xdr:cNvPr id="2" name="Picture 1" descr="Quest_Leaf_F">
          <a:extLst>
            <a:ext uri="{FF2B5EF4-FFF2-40B4-BE49-F238E27FC236}">
              <a16:creationId xmlns:a16="http://schemas.microsoft.com/office/drawing/2014/main" id="{21961664-A2A8-4505-898F-CAE7FB80E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1911" y="180975"/>
          <a:ext cx="1233364" cy="108585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716459</xdr:colOff>
      <xdr:row>1</xdr:row>
      <xdr:rowOff>0</xdr:rowOff>
    </xdr:from>
    <xdr:to>
      <xdr:col>4</xdr:col>
      <xdr:colOff>0</xdr:colOff>
      <xdr:row>7</xdr:row>
      <xdr:rowOff>20170</xdr:rowOff>
    </xdr:to>
    <xdr:pic>
      <xdr:nvPicPr>
        <xdr:cNvPr id="3" name="Picture 2" descr="Quest_Leaf_F">
          <a:extLst>
            <a:ext uri="{FF2B5EF4-FFF2-40B4-BE49-F238E27FC236}">
              <a16:creationId xmlns:a16="http://schemas.microsoft.com/office/drawing/2014/main" id="{445C8FA8-084E-4A66-AF62-2AFA967E02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2812" y="179294"/>
          <a:ext cx="1233364" cy="102870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4529261</xdr:colOff>
      <xdr:row>1</xdr:row>
      <xdr:rowOff>0</xdr:rowOff>
    </xdr:from>
    <xdr:to>
      <xdr:col>4</xdr:col>
      <xdr:colOff>0</xdr:colOff>
      <xdr:row>7</xdr:row>
      <xdr:rowOff>0</xdr:rowOff>
    </xdr:to>
    <xdr:pic>
      <xdr:nvPicPr>
        <xdr:cNvPr id="2" name="Picture 1" descr="Quest_Leaf_F">
          <a:extLst>
            <a:ext uri="{FF2B5EF4-FFF2-40B4-BE49-F238E27FC236}">
              <a16:creationId xmlns:a16="http://schemas.microsoft.com/office/drawing/2014/main" id="{F43E7BC3-2E64-4483-9A93-F62929CBF7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1911" y="180975"/>
          <a:ext cx="1233364" cy="108585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716459</xdr:colOff>
      <xdr:row>0</xdr:row>
      <xdr:rowOff>179855</xdr:rowOff>
    </xdr:from>
    <xdr:to>
      <xdr:col>4</xdr:col>
      <xdr:colOff>0</xdr:colOff>
      <xdr:row>7</xdr:row>
      <xdr:rowOff>19050</xdr:rowOff>
    </xdr:to>
    <xdr:pic>
      <xdr:nvPicPr>
        <xdr:cNvPr id="4" name="Picture 3" descr="Quest_Leaf_F">
          <a:extLst>
            <a:ext uri="{FF2B5EF4-FFF2-40B4-BE49-F238E27FC236}">
              <a16:creationId xmlns:a16="http://schemas.microsoft.com/office/drawing/2014/main" id="{755B0020-9846-4408-9882-C1986D8F1A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6734" y="179855"/>
          <a:ext cx="1236166" cy="104887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4528185</xdr:colOff>
      <xdr:row>0</xdr:row>
      <xdr:rowOff>178689</xdr:rowOff>
    </xdr:from>
    <xdr:to>
      <xdr:col>4</xdr:col>
      <xdr:colOff>0</xdr:colOff>
      <xdr:row>7</xdr:row>
      <xdr:rowOff>0</xdr:rowOff>
    </xdr:to>
    <xdr:pic>
      <xdr:nvPicPr>
        <xdr:cNvPr id="2" name="Picture 1" descr="Quest_Leaf_F">
          <a:extLst>
            <a:ext uri="{FF2B5EF4-FFF2-40B4-BE49-F238E27FC236}">
              <a16:creationId xmlns:a16="http://schemas.microsoft.com/office/drawing/2014/main" id="{872C1359-DFD8-4874-A762-73790A47848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0835" y="178689"/>
          <a:ext cx="1234440" cy="108813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716459</xdr:colOff>
      <xdr:row>1</xdr:row>
      <xdr:rowOff>0</xdr:rowOff>
    </xdr:from>
    <xdr:to>
      <xdr:col>4</xdr:col>
      <xdr:colOff>0</xdr:colOff>
      <xdr:row>7</xdr:row>
      <xdr:rowOff>20170</xdr:rowOff>
    </xdr:to>
    <xdr:pic>
      <xdr:nvPicPr>
        <xdr:cNvPr id="3" name="Picture 2" descr="Quest_Leaf_F">
          <a:extLst>
            <a:ext uri="{FF2B5EF4-FFF2-40B4-BE49-F238E27FC236}">
              <a16:creationId xmlns:a16="http://schemas.microsoft.com/office/drawing/2014/main" id="{30C0C021-B157-4CA2-90F0-9EED5A611F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6734" y="180975"/>
          <a:ext cx="1236166" cy="1048870"/>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4133379</xdr:colOff>
      <xdr:row>12</xdr:row>
      <xdr:rowOff>19228</xdr:rowOff>
    </xdr:from>
    <xdr:ext cx="3033074" cy="888641"/>
    <xdr:sp macro="" textlink="">
      <xdr:nvSpPr>
        <xdr:cNvPr id="3" name="Rectangle 2">
          <a:extLst>
            <a:ext uri="{FF2B5EF4-FFF2-40B4-BE49-F238E27FC236}">
              <a16:creationId xmlns:a16="http://schemas.microsoft.com/office/drawing/2014/main" id="{C8613309-BF80-6E44-A607-920C62B10800}"/>
            </a:ext>
          </a:extLst>
        </xdr:cNvPr>
        <xdr:cNvSpPr/>
      </xdr:nvSpPr>
      <xdr:spPr>
        <a:xfrm rot="20744219">
          <a:off x="4333404" y="1914703"/>
          <a:ext cx="3033074" cy="888641"/>
        </a:xfrm>
        <a:prstGeom prst="rect">
          <a:avLst/>
        </a:prstGeom>
        <a:noFill/>
      </xdr:spPr>
      <xdr:txBody>
        <a:bodyPr wrap="none" lIns="91440" tIns="45720" rIns="91440" bIns="45720">
          <a:spAutoFit/>
        </a:bodyPr>
        <a:lstStyle/>
        <a:p>
          <a:pPr algn="ctr"/>
          <a:r>
            <a:rPr lang="en-US" sz="5400" b="1" cap="none" spc="0">
              <a:ln w="0"/>
              <a:solidFill>
                <a:sysClr val="windowText" lastClr="000000">
                  <a:alpha val="50000"/>
                </a:sysClr>
              </a:solidFill>
              <a:effectLst>
                <a:glow rad="63500">
                  <a:schemeClr val="accent4">
                    <a:alpha val="25000"/>
                  </a:schemeClr>
                </a:glow>
                <a:outerShdw blurRad="38100" dist="19050" dir="2700000" algn="tl" rotWithShape="0">
                  <a:schemeClr val="dk1">
                    <a:alpha val="40000"/>
                  </a:schemeClr>
                </a:outerShdw>
              </a:effectLst>
            </a:rPr>
            <a:t>Example</a:t>
          </a:r>
        </a:p>
      </xdr:txBody>
    </xdr:sp>
    <xdr:clientData/>
  </xdr:oneCellAnchor>
  <xdr:twoCellAnchor>
    <xdr:from>
      <xdr:col>2</xdr:col>
      <xdr:colOff>4521835</xdr:colOff>
      <xdr:row>1</xdr:row>
      <xdr:rowOff>0</xdr:rowOff>
    </xdr:from>
    <xdr:to>
      <xdr:col>3</xdr:col>
      <xdr:colOff>0</xdr:colOff>
      <xdr:row>7</xdr:row>
      <xdr:rowOff>2286</xdr:rowOff>
    </xdr:to>
    <xdr:pic>
      <xdr:nvPicPr>
        <xdr:cNvPr id="5" name="Picture 4" descr="Quest_Leaf_F">
          <a:extLst>
            <a:ext uri="{FF2B5EF4-FFF2-40B4-BE49-F238E27FC236}">
              <a16:creationId xmlns:a16="http://schemas.microsoft.com/office/drawing/2014/main" id="{BAE5D36B-6107-4A33-8B77-B077E81FB7A4}"/>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4485" y="180975"/>
          <a:ext cx="1240790" cy="1088136"/>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illy">
  <a:themeElements>
    <a:clrScheme name="Milliman Theme 2016">
      <a:dk1>
        <a:sysClr val="windowText" lastClr="000000"/>
      </a:dk1>
      <a:lt1>
        <a:sysClr val="window" lastClr="FFFFFF"/>
      </a:lt1>
      <a:dk2>
        <a:srgbClr val="0A4977"/>
      </a:dk2>
      <a:lt2>
        <a:srgbClr val="39414D"/>
      </a:lt2>
      <a:accent1>
        <a:srgbClr val="8EA780"/>
      </a:accent1>
      <a:accent2>
        <a:srgbClr val="C6C9CA"/>
      </a:accent2>
      <a:accent3>
        <a:srgbClr val="617D78"/>
      </a:accent3>
      <a:accent4>
        <a:srgbClr val="0081E3"/>
      </a:accent4>
      <a:accent5>
        <a:srgbClr val="FFA200"/>
      </a:accent5>
      <a:accent6>
        <a:srgbClr val="64A623"/>
      </a:accent6>
      <a:hlink>
        <a:srgbClr val="0A4977"/>
      </a:hlink>
      <a:folHlink>
        <a:srgbClr val="0A4977"/>
      </a:folHlink>
    </a:clrScheme>
    <a:fontScheme name="Brightligh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medquest.hawaii.gov/content/dam/formsanddocuments/provider-memos/ffs-memos/2026/QI-2607%20FFS%2026-03%20CCS-2602%202026%20Hospital%20Quality%20P4P_final%203.12.2026%20(part%201)%20-%20signed.pdf/jcr:content?type=pdf&amp;proces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s://hah.sharefile.com/d-sb1ddc66c9a33431c85c137926f526ac1"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R58"/>
  <sheetViews>
    <sheetView tabSelected="1" zoomScale="85" zoomScaleNormal="85" workbookViewId="0">
      <pane xSplit="14" topLeftCell="O1" activePane="topRight" state="frozen"/>
      <selection pane="topRight"/>
    </sheetView>
  </sheetViews>
  <sheetFormatPr defaultColWidth="8.625" defaultRowHeight="14.25" x14ac:dyDescent="0.2"/>
  <cols>
    <col min="1" max="1" width="2.625" style="10" customWidth="1"/>
    <col min="2" max="9" width="15.625" style="10" customWidth="1"/>
    <col min="10" max="10" width="26.875" style="10" customWidth="1"/>
    <col min="11" max="11" width="2.625" style="10" customWidth="1"/>
    <col min="12" max="13" width="30.625" style="10" customWidth="1"/>
    <col min="14" max="14" width="2.625" style="10" customWidth="1"/>
    <col min="15" max="16384" width="8.625" style="10"/>
  </cols>
  <sheetData>
    <row r="1" spans="1:18" x14ac:dyDescent="0.2">
      <c r="A1" s="2"/>
      <c r="B1" s="2"/>
      <c r="C1" s="2"/>
      <c r="D1" s="2"/>
      <c r="E1" s="2"/>
      <c r="F1" s="2"/>
      <c r="G1" s="2"/>
      <c r="H1" s="2"/>
      <c r="I1" s="2"/>
      <c r="J1" s="2"/>
      <c r="K1" s="2"/>
      <c r="L1" s="2"/>
      <c r="M1" s="2"/>
    </row>
    <row r="2" spans="1:18" ht="14.1" customHeight="1" x14ac:dyDescent="0.2">
      <c r="A2" s="2"/>
      <c r="B2" s="3"/>
      <c r="C2" s="4"/>
      <c r="D2" s="4"/>
      <c r="E2" s="4"/>
      <c r="F2" s="4"/>
      <c r="G2" s="4"/>
      <c r="H2" s="4"/>
      <c r="I2" s="4"/>
      <c r="J2" s="5"/>
      <c r="K2" s="2"/>
      <c r="L2" s="2"/>
      <c r="M2" s="2"/>
    </row>
    <row r="3" spans="1:18" ht="14.1" customHeight="1" x14ac:dyDescent="0.2">
      <c r="A3" s="2"/>
      <c r="B3" s="62" t="s">
        <v>0</v>
      </c>
      <c r="C3" s="6"/>
      <c r="D3" s="6"/>
      <c r="E3" s="6"/>
      <c r="F3" s="7"/>
      <c r="G3" s="7"/>
      <c r="H3" s="7"/>
      <c r="I3" s="7"/>
      <c r="J3" s="8"/>
      <c r="K3" s="2"/>
      <c r="L3" s="2"/>
      <c r="M3" s="2"/>
    </row>
    <row r="4" spans="1:18" ht="14.1" customHeight="1" x14ac:dyDescent="0.2">
      <c r="A4" s="2"/>
      <c r="B4" s="62" t="s">
        <v>1</v>
      </c>
      <c r="C4" s="6"/>
      <c r="D4" s="6"/>
      <c r="E4" s="6"/>
      <c r="F4" s="7"/>
      <c r="G4" s="7"/>
      <c r="H4" s="7"/>
      <c r="I4" s="7"/>
      <c r="J4" s="8"/>
      <c r="K4" s="2"/>
      <c r="L4" s="2"/>
      <c r="M4" s="2"/>
      <c r="N4" s="2"/>
      <c r="O4" s="2"/>
      <c r="P4" s="2"/>
      <c r="Q4" s="2"/>
      <c r="R4" s="2"/>
    </row>
    <row r="5" spans="1:18" ht="14.1" customHeight="1" x14ac:dyDescent="0.2">
      <c r="A5" s="2"/>
      <c r="B5" s="62" t="s">
        <v>2</v>
      </c>
      <c r="C5" s="6"/>
      <c r="D5" s="6"/>
      <c r="E5" s="6"/>
      <c r="F5" s="7"/>
      <c r="G5" s="7"/>
      <c r="H5" s="7"/>
      <c r="I5" s="7"/>
      <c r="J5" s="8"/>
      <c r="K5" s="2"/>
      <c r="L5" s="2"/>
      <c r="M5" s="2"/>
    </row>
    <row r="6" spans="1:18" ht="14.1" customHeight="1" x14ac:dyDescent="0.25">
      <c r="A6" s="2"/>
      <c r="B6" s="68"/>
      <c r="C6" s="7"/>
      <c r="D6" s="7"/>
      <c r="E6" s="7"/>
      <c r="F6" s="7"/>
      <c r="G6" s="7"/>
      <c r="H6" s="7"/>
      <c r="I6" s="7"/>
      <c r="J6" s="8"/>
      <c r="K6" s="2"/>
      <c r="L6" s="2"/>
      <c r="M6" s="2"/>
    </row>
    <row r="7" spans="1:18" ht="14.1" customHeight="1" x14ac:dyDescent="0.25">
      <c r="A7" s="2"/>
      <c r="B7" s="68"/>
      <c r="C7" s="7"/>
      <c r="D7" s="7"/>
      <c r="E7" s="7"/>
      <c r="F7" s="7"/>
      <c r="G7" s="7"/>
      <c r="H7" s="7"/>
      <c r="I7" s="7"/>
      <c r="J7" s="8"/>
      <c r="K7" s="2"/>
      <c r="L7" s="2"/>
      <c r="M7" s="2"/>
    </row>
    <row r="8" spans="1:18" ht="15" x14ac:dyDescent="0.25">
      <c r="A8" s="2"/>
      <c r="B8" s="58" t="s">
        <v>3</v>
      </c>
      <c r="C8" s="60"/>
      <c r="D8" s="60"/>
      <c r="E8" s="60"/>
      <c r="F8" s="60"/>
      <c r="G8" s="60"/>
      <c r="H8" s="60"/>
      <c r="I8" s="60"/>
      <c r="J8" s="61"/>
      <c r="K8" s="2"/>
      <c r="L8" s="2"/>
      <c r="M8" s="2"/>
    </row>
    <row r="9" spans="1:18" ht="6.95" customHeight="1" x14ac:dyDescent="0.2">
      <c r="A9" s="2"/>
      <c r="B9" s="9"/>
      <c r="C9" s="7"/>
      <c r="D9" s="7"/>
      <c r="E9" s="7"/>
      <c r="F9" s="7"/>
      <c r="G9" s="7"/>
      <c r="H9" s="7"/>
      <c r="I9" s="7"/>
      <c r="J9" s="8"/>
      <c r="K9" s="2"/>
      <c r="L9" s="2"/>
      <c r="M9" s="2"/>
    </row>
    <row r="10" spans="1:18" x14ac:dyDescent="0.2">
      <c r="B10" s="9" t="s">
        <v>4</v>
      </c>
      <c r="C10" s="7"/>
      <c r="D10" s="7"/>
      <c r="E10" s="7"/>
      <c r="F10" s="7"/>
      <c r="G10" s="7"/>
      <c r="H10" s="7"/>
      <c r="I10" s="7"/>
      <c r="J10" s="8"/>
    </row>
    <row r="11" spans="1:18" x14ac:dyDescent="0.2">
      <c r="B11" s="22" t="s">
        <v>5</v>
      </c>
      <c r="C11" s="7"/>
      <c r="D11" s="7"/>
      <c r="E11" s="7"/>
      <c r="F11" s="7"/>
      <c r="G11" s="7"/>
      <c r="H11" s="7"/>
      <c r="I11" s="7"/>
      <c r="J11" s="8"/>
    </row>
    <row r="12" spans="1:18" x14ac:dyDescent="0.2">
      <c r="B12" s="9"/>
      <c r="C12" s="7"/>
      <c r="D12" s="7"/>
      <c r="E12" s="7"/>
      <c r="F12" s="7"/>
      <c r="G12" s="7"/>
      <c r="H12" s="7"/>
      <c r="I12" s="7"/>
      <c r="J12" s="8"/>
    </row>
    <row r="13" spans="1:18" x14ac:dyDescent="0.2">
      <c r="B13" s="9"/>
      <c r="C13" s="7"/>
      <c r="D13" s="7"/>
      <c r="E13" s="7"/>
      <c r="F13" s="7"/>
      <c r="G13" s="7"/>
      <c r="H13" s="7"/>
      <c r="I13" s="7"/>
      <c r="J13" s="8"/>
    </row>
    <row r="14" spans="1:18" x14ac:dyDescent="0.2">
      <c r="B14" s="9"/>
      <c r="C14" s="7"/>
      <c r="D14" s="7"/>
      <c r="E14" s="7"/>
      <c r="F14" s="7"/>
      <c r="G14" s="7"/>
      <c r="H14" s="7"/>
      <c r="I14" s="7"/>
      <c r="J14" s="8"/>
    </row>
    <row r="15" spans="1:18" x14ac:dyDescent="0.2">
      <c r="B15" s="9"/>
      <c r="C15" s="7"/>
      <c r="D15" s="7"/>
      <c r="E15" s="7"/>
      <c r="F15" s="7"/>
      <c r="G15" s="7"/>
      <c r="H15" s="7"/>
      <c r="I15" s="7"/>
      <c r="J15" s="8"/>
    </row>
    <row r="16" spans="1:18" x14ac:dyDescent="0.2">
      <c r="B16" s="9"/>
      <c r="C16" s="7"/>
      <c r="D16" s="7"/>
      <c r="E16" s="7"/>
      <c r="F16" s="7"/>
      <c r="G16" s="7"/>
      <c r="H16" s="7"/>
      <c r="I16" s="7"/>
      <c r="J16" s="8"/>
    </row>
    <row r="17" spans="2:10" x14ac:dyDescent="0.2">
      <c r="B17" s="9"/>
      <c r="C17" s="7"/>
      <c r="D17" s="7"/>
      <c r="E17" s="7"/>
      <c r="F17" s="7"/>
      <c r="G17" s="7"/>
      <c r="H17" s="7"/>
      <c r="I17" s="7"/>
      <c r="J17" s="8"/>
    </row>
    <row r="18" spans="2:10" x14ac:dyDescent="0.2">
      <c r="B18" s="9"/>
      <c r="C18" s="7"/>
      <c r="D18" s="7"/>
      <c r="E18" s="7"/>
      <c r="F18" s="7"/>
      <c r="G18" s="7"/>
      <c r="H18" s="7"/>
      <c r="I18" s="7"/>
      <c r="J18" s="8"/>
    </row>
    <row r="19" spans="2:10" x14ac:dyDescent="0.2">
      <c r="B19" s="9"/>
      <c r="C19" s="7"/>
      <c r="D19" s="7"/>
      <c r="E19" s="7"/>
      <c r="F19" s="7"/>
      <c r="G19" s="7"/>
      <c r="H19" s="7"/>
      <c r="I19" s="7"/>
      <c r="J19" s="8"/>
    </row>
    <row r="20" spans="2:10" x14ac:dyDescent="0.2">
      <c r="B20" s="9"/>
      <c r="C20" s="7"/>
      <c r="D20" s="7"/>
      <c r="E20" s="7"/>
      <c r="F20" s="7"/>
      <c r="G20" s="7"/>
      <c r="H20" s="7"/>
      <c r="I20" s="7"/>
      <c r="J20" s="8"/>
    </row>
    <row r="21" spans="2:10" x14ac:dyDescent="0.2">
      <c r="B21" s="9"/>
      <c r="C21" s="7"/>
      <c r="D21" s="7"/>
      <c r="E21" s="7"/>
      <c r="F21" s="7"/>
      <c r="G21" s="7"/>
      <c r="H21" s="7"/>
      <c r="I21" s="7"/>
      <c r="J21" s="8"/>
    </row>
    <row r="22" spans="2:10" x14ac:dyDescent="0.2">
      <c r="B22" s="9"/>
      <c r="C22" s="7"/>
      <c r="D22" s="7"/>
      <c r="E22" s="7"/>
      <c r="F22" s="7"/>
      <c r="G22" s="7"/>
      <c r="H22" s="7"/>
      <c r="I22" s="7"/>
      <c r="J22" s="8"/>
    </row>
    <row r="23" spans="2:10" x14ac:dyDescent="0.2">
      <c r="B23" s="9"/>
      <c r="C23" s="7"/>
      <c r="D23" s="7"/>
      <c r="E23" s="7"/>
      <c r="F23" s="7"/>
      <c r="G23" s="7"/>
      <c r="H23" s="7"/>
      <c r="I23" s="7"/>
      <c r="J23" s="8"/>
    </row>
    <row r="24" spans="2:10" x14ac:dyDescent="0.2">
      <c r="B24" s="9"/>
      <c r="C24" s="7"/>
      <c r="D24" s="7"/>
      <c r="E24" s="7"/>
      <c r="F24" s="7"/>
      <c r="G24" s="7"/>
      <c r="H24" s="7"/>
      <c r="I24" s="7"/>
      <c r="J24" s="8"/>
    </row>
    <row r="25" spans="2:10" x14ac:dyDescent="0.2">
      <c r="B25" s="9"/>
      <c r="C25" s="7"/>
      <c r="D25" s="7"/>
      <c r="E25" s="7"/>
      <c r="F25" s="7"/>
      <c r="G25" s="7"/>
      <c r="H25" s="7"/>
      <c r="I25" s="7"/>
      <c r="J25" s="8"/>
    </row>
    <row r="26" spans="2:10" x14ac:dyDescent="0.2">
      <c r="B26" s="9"/>
      <c r="C26" s="7"/>
      <c r="D26" s="7"/>
      <c r="E26" s="7"/>
      <c r="F26" s="7"/>
      <c r="G26" s="7"/>
      <c r="H26" s="7"/>
      <c r="I26" s="7"/>
      <c r="J26" s="8"/>
    </row>
    <row r="27" spans="2:10" x14ac:dyDescent="0.2">
      <c r="B27" s="9"/>
      <c r="C27" s="7"/>
      <c r="D27" s="7"/>
      <c r="E27" s="7"/>
      <c r="F27" s="7"/>
      <c r="G27" s="7"/>
      <c r="H27" s="7"/>
      <c r="I27" s="7"/>
      <c r="J27" s="8"/>
    </row>
    <row r="28" spans="2:10" x14ac:dyDescent="0.2">
      <c r="B28" s="9"/>
      <c r="C28" s="7"/>
      <c r="D28" s="7"/>
      <c r="E28" s="7"/>
      <c r="F28" s="7"/>
      <c r="G28" s="7"/>
      <c r="H28" s="7"/>
      <c r="I28" s="7"/>
      <c r="J28" s="8"/>
    </row>
    <row r="29" spans="2:10" x14ac:dyDescent="0.2">
      <c r="B29" s="9"/>
      <c r="C29" s="7"/>
      <c r="D29" s="7"/>
      <c r="E29" s="7"/>
      <c r="F29" s="7"/>
      <c r="G29" s="7"/>
      <c r="H29" s="7"/>
      <c r="I29" s="7"/>
      <c r="J29" s="8"/>
    </row>
    <row r="30" spans="2:10" x14ac:dyDescent="0.2">
      <c r="B30" s="9"/>
      <c r="C30" s="7"/>
      <c r="D30" s="7"/>
      <c r="E30" s="7"/>
      <c r="F30" s="7"/>
      <c r="G30" s="7"/>
      <c r="H30" s="7"/>
      <c r="I30" s="7"/>
      <c r="J30" s="8"/>
    </row>
    <row r="31" spans="2:10" x14ac:dyDescent="0.2">
      <c r="B31" s="9"/>
      <c r="C31" s="7"/>
      <c r="D31" s="7"/>
      <c r="E31" s="7"/>
      <c r="F31" s="7"/>
      <c r="G31" s="7"/>
      <c r="H31" s="7"/>
      <c r="I31" s="7"/>
      <c r="J31" s="8"/>
    </row>
    <row r="32" spans="2:10" x14ac:dyDescent="0.2">
      <c r="B32" s="91" t="s">
        <v>6</v>
      </c>
      <c r="C32" s="11"/>
      <c r="D32" s="11"/>
      <c r="E32" s="11"/>
      <c r="F32" s="11"/>
      <c r="G32" s="11"/>
      <c r="H32" s="11"/>
      <c r="I32" s="11"/>
      <c r="J32" s="12"/>
    </row>
    <row r="33" spans="2:10" x14ac:dyDescent="0.2">
      <c r="B33" s="92" t="s">
        <v>7</v>
      </c>
      <c r="C33" s="11"/>
      <c r="D33" s="11"/>
      <c r="E33" s="11"/>
      <c r="F33" s="11"/>
      <c r="G33" s="11"/>
      <c r="H33" s="11"/>
      <c r="I33" s="11"/>
      <c r="J33" s="12"/>
    </row>
    <row r="34" spans="2:10" x14ac:dyDescent="0.2">
      <c r="B34" s="22"/>
      <c r="C34" s="11"/>
      <c r="D34" s="11"/>
      <c r="E34" s="11"/>
      <c r="F34" s="11"/>
      <c r="G34" s="11"/>
      <c r="H34" s="11"/>
      <c r="I34" s="11"/>
      <c r="J34" s="12"/>
    </row>
    <row r="35" spans="2:10" x14ac:dyDescent="0.2">
      <c r="B35" s="91" t="s">
        <v>8</v>
      </c>
      <c r="C35" s="11"/>
      <c r="D35" s="11"/>
      <c r="E35" s="11"/>
      <c r="F35" s="11"/>
      <c r="G35" s="11"/>
      <c r="H35" s="11"/>
      <c r="I35" s="11"/>
      <c r="J35" s="12"/>
    </row>
    <row r="36" spans="2:10" ht="14.1" customHeight="1" x14ac:dyDescent="0.2">
      <c r="B36" s="94" t="s">
        <v>9</v>
      </c>
      <c r="C36" s="72"/>
      <c r="D36" s="34"/>
      <c r="E36" s="34"/>
      <c r="F36" s="34"/>
      <c r="G36" s="34"/>
      <c r="H36" s="34"/>
      <c r="I36" s="34"/>
      <c r="J36" s="35"/>
    </row>
    <row r="37" spans="2:10" ht="14.1" customHeight="1" x14ac:dyDescent="0.2">
      <c r="B37" s="93"/>
      <c r="C37" s="34"/>
      <c r="D37" s="34"/>
      <c r="E37" s="34"/>
      <c r="F37" s="34"/>
      <c r="G37" s="34"/>
      <c r="H37" s="34"/>
      <c r="I37" s="34"/>
      <c r="J37" s="35"/>
    </row>
    <row r="38" spans="2:10" ht="15" x14ac:dyDescent="0.25">
      <c r="B38" s="54" t="s">
        <v>10</v>
      </c>
      <c r="C38" s="55"/>
      <c r="D38" s="55"/>
      <c r="E38" s="55"/>
      <c r="F38" s="55"/>
      <c r="G38" s="55"/>
      <c r="H38" s="55"/>
      <c r="I38" s="55"/>
      <c r="J38" s="56" t="s">
        <v>11</v>
      </c>
    </row>
    <row r="39" spans="2:10" ht="15" x14ac:dyDescent="0.25">
      <c r="B39" s="13" t="s">
        <v>12</v>
      </c>
      <c r="C39" s="7"/>
      <c r="D39" s="7"/>
      <c r="E39" s="7"/>
      <c r="F39" s="7"/>
      <c r="G39" s="7"/>
      <c r="H39" s="7"/>
      <c r="I39" s="7"/>
      <c r="J39" s="111" t="str">
        <f>IF('Step 1 | Contact Information'!D34='Applicable Logic'!C10,"Complete",'Step 1 | Contact Information'!D34)</f>
        <v>7 Fields Remaining</v>
      </c>
    </row>
    <row r="40" spans="2:10" ht="15" x14ac:dyDescent="0.25">
      <c r="B40" s="13" t="s">
        <v>13</v>
      </c>
      <c r="C40" s="7"/>
      <c r="D40" s="7"/>
      <c r="E40" s="7"/>
      <c r="F40" s="7"/>
      <c r="G40" s="7"/>
      <c r="H40" s="7"/>
      <c r="I40" s="7"/>
      <c r="J40" s="111" t="str">
        <f>IF(J39&lt;&gt;"Complete","Please fill out ''Step 1 | Contact Information'' to update this measure's Status",IF(Summary!D17="Not Applicable","Complete",IF('Step 2 | Measure #3'!D25="Please continue to ''Step 3 | Measure #4''","Complete",'Step 2 | Measure #3'!D25)))</f>
        <v>Please fill out ''Step 1 | Contact Information'' to update this measure's Status</v>
      </c>
    </row>
    <row r="41" spans="2:10" ht="15" x14ac:dyDescent="0.25">
      <c r="B41" s="13" t="s">
        <v>14</v>
      </c>
      <c r="C41" s="7"/>
      <c r="D41" s="7"/>
      <c r="E41" s="7"/>
      <c r="F41" s="7"/>
      <c r="G41" s="7"/>
      <c r="H41" s="7"/>
      <c r="I41" s="7"/>
      <c r="J41" s="111" t="str">
        <f>IF(J39&lt;&gt;"Complete","Please fill out ''Step 1 | Contact Information'' to update this measure's Status",IF(Summary!D18="Not Applicable","Complete",IF('Step 3 | Measure #4'!D36="Please continue to ''Step 4 | Measure #6''","Complete",'Step 3 | Measure #4'!D36)))</f>
        <v>Please fill out ''Step 1 | Contact Information'' to update this measure's Status</v>
      </c>
    </row>
    <row r="42" spans="2:10" ht="15" x14ac:dyDescent="0.25">
      <c r="B42" s="13" t="s">
        <v>15</v>
      </c>
      <c r="C42" s="7"/>
      <c r="D42" s="7"/>
      <c r="E42" s="7"/>
      <c r="F42" s="7"/>
      <c r="G42" s="7"/>
      <c r="H42" s="7"/>
      <c r="I42" s="7"/>
      <c r="J42" s="111" t="str">
        <f>IF(J39&lt;&gt;"Complete","Please fill out ''Step 1 | Contact Information'' to update this measure's Status",IF('Step 4 | Measure #6'!D26="","Incomplete",IF('Step 4 | Measure #6'!D26="Please continue to ''Step 5 | Measure #7''","Complete",'Step 4 | Measure #6'!D26)))</f>
        <v>Please fill out ''Step 1 | Contact Information'' to update this measure's Status</v>
      </c>
    </row>
    <row r="43" spans="2:10" ht="15" x14ac:dyDescent="0.25">
      <c r="B43" s="13" t="s">
        <v>16</v>
      </c>
      <c r="C43" s="7"/>
      <c r="D43" s="7"/>
      <c r="E43" s="7"/>
      <c r="F43" s="7"/>
      <c r="G43" s="7"/>
      <c r="H43" s="7"/>
      <c r="I43" s="7"/>
      <c r="J43" s="111" t="str">
        <f>IF('Step 5 | Measure #7'!D49="Please continue to ''Overview''","Complete",'Step 5 | Measure #7'!D49)</f>
        <v>8 Fields Remaining</v>
      </c>
    </row>
    <row r="44" spans="2:10" ht="15" x14ac:dyDescent="0.25">
      <c r="B44" s="13" t="s">
        <v>17</v>
      </c>
      <c r="C44" s="7"/>
      <c r="D44" s="7"/>
      <c r="E44" s="7"/>
      <c r="F44" s="7"/>
      <c r="G44" s="7"/>
      <c r="H44" s="16"/>
      <c r="I44" s="16"/>
      <c r="J44" s="53"/>
    </row>
    <row r="45" spans="2:10" ht="15" x14ac:dyDescent="0.25">
      <c r="B45" s="13"/>
      <c r="C45" s="7"/>
      <c r="D45" s="7"/>
      <c r="E45" s="7"/>
      <c r="F45" s="7"/>
      <c r="G45" s="7"/>
      <c r="H45" s="16"/>
      <c r="I45" s="16"/>
      <c r="J45" s="53"/>
    </row>
    <row r="46" spans="2:10" ht="15" x14ac:dyDescent="0.25">
      <c r="B46" s="112" t="str">
        <f>IF(COUNTIF(J39:J43,"*Complete*")=ROWS(J39:J43),
"This report is ready for submission",
"This report is not ready for submission")</f>
        <v>This report is not ready for submission</v>
      </c>
      <c r="C46" s="7"/>
      <c r="D46" s="7"/>
      <c r="E46" s="7"/>
      <c r="F46" s="7"/>
      <c r="G46" s="7"/>
      <c r="H46" s="16"/>
      <c r="I46" s="16"/>
      <c r="J46" s="53"/>
    </row>
    <row r="47" spans="2:10" ht="15" x14ac:dyDescent="0.25">
      <c r="B47" s="14"/>
      <c r="C47" s="7"/>
      <c r="D47" s="7"/>
      <c r="E47" s="7"/>
      <c r="F47" s="7"/>
      <c r="G47" s="7"/>
      <c r="H47" s="16"/>
      <c r="I47" s="16"/>
      <c r="J47" s="17"/>
    </row>
    <row r="48" spans="2:10" ht="15" x14ac:dyDescent="0.25">
      <c r="B48" s="13" t="s">
        <v>18</v>
      </c>
      <c r="C48" s="7"/>
      <c r="D48" s="7"/>
      <c r="E48" s="7"/>
      <c r="F48" s="7"/>
      <c r="G48" s="7"/>
      <c r="H48" s="7"/>
      <c r="I48" s="7"/>
      <c r="J48" s="8"/>
    </row>
    <row r="49" spans="2:10" ht="14.1" customHeight="1" x14ac:dyDescent="0.2">
      <c r="B49" s="20" t="s">
        <v>19</v>
      </c>
      <c r="C49" s="70"/>
      <c r="D49" s="70"/>
      <c r="E49" s="70"/>
      <c r="F49" s="70"/>
      <c r="G49" s="70"/>
      <c r="H49" s="70"/>
      <c r="I49" s="70"/>
      <c r="J49" s="71"/>
    </row>
    <row r="50" spans="2:10" ht="15" x14ac:dyDescent="0.2">
      <c r="B50" s="20" t="s">
        <v>20</v>
      </c>
      <c r="C50" s="18"/>
      <c r="D50" s="18"/>
      <c r="E50" s="18"/>
      <c r="F50" s="18"/>
      <c r="G50" s="18"/>
      <c r="H50" s="18"/>
      <c r="I50" s="18"/>
      <c r="J50" s="19"/>
    </row>
    <row r="51" spans="2:10" x14ac:dyDescent="0.2">
      <c r="B51" s="21" t="s">
        <v>21</v>
      </c>
      <c r="C51"/>
      <c r="D51" s="18"/>
      <c r="E51" s="18"/>
      <c r="F51" s="18"/>
      <c r="G51" s="18"/>
      <c r="H51" s="18"/>
      <c r="I51" s="18"/>
      <c r="J51" s="19"/>
    </row>
    <row r="52" spans="2:10" x14ac:dyDescent="0.2">
      <c r="B52" s="20" t="s">
        <v>22</v>
      </c>
      <c r="C52" s="18"/>
      <c r="D52" s="18"/>
      <c r="E52" s="18"/>
      <c r="F52" s="18"/>
      <c r="G52" s="18"/>
      <c r="H52" s="18"/>
      <c r="I52" s="18"/>
      <c r="J52" s="19"/>
    </row>
    <row r="53" spans="2:10" x14ac:dyDescent="0.2">
      <c r="B53" s="9"/>
      <c r="C53" s="7"/>
      <c r="D53" s="7"/>
      <c r="E53" s="7"/>
      <c r="F53" s="7"/>
      <c r="G53" s="7"/>
      <c r="H53" s="7"/>
      <c r="I53" s="7"/>
      <c r="J53" s="8"/>
    </row>
    <row r="54" spans="2:10" x14ac:dyDescent="0.2">
      <c r="B54" s="22" t="s">
        <v>23</v>
      </c>
      <c r="C54" s="7"/>
      <c r="D54" s="7"/>
      <c r="E54" s="7"/>
      <c r="F54" s="7"/>
      <c r="G54" s="7"/>
      <c r="H54" s="7"/>
      <c r="I54" s="7"/>
      <c r="J54" s="8"/>
    </row>
    <row r="55" spans="2:10" x14ac:dyDescent="0.2">
      <c r="B55" s="22" t="s">
        <v>24</v>
      </c>
      <c r="C55" s="7"/>
      <c r="D55" s="7"/>
      <c r="E55" s="7"/>
      <c r="F55" s="7"/>
      <c r="G55" s="7"/>
      <c r="H55" s="7"/>
      <c r="I55" s="7"/>
      <c r="J55" s="8"/>
    </row>
    <row r="56" spans="2:10" x14ac:dyDescent="0.2">
      <c r="B56" s="22"/>
      <c r="C56" s="7"/>
      <c r="D56" s="7"/>
      <c r="E56" s="7"/>
      <c r="F56" s="7"/>
      <c r="G56" s="7"/>
      <c r="H56" s="7"/>
      <c r="I56" s="7"/>
      <c r="J56" s="8"/>
    </row>
    <row r="57" spans="2:10" ht="15" x14ac:dyDescent="0.25">
      <c r="B57" s="9"/>
      <c r="C57" s="7"/>
      <c r="D57" s="7"/>
      <c r="E57" s="7"/>
      <c r="F57" s="7"/>
      <c r="G57" s="7"/>
      <c r="H57" s="16"/>
      <c r="I57" s="16"/>
      <c r="J57" s="23" t="s">
        <v>25</v>
      </c>
    </row>
    <row r="58" spans="2:10" ht="15" x14ac:dyDescent="0.25">
      <c r="B58" s="24"/>
      <c r="C58" s="25"/>
      <c r="D58" s="25"/>
      <c r="E58" s="25"/>
      <c r="F58" s="25"/>
      <c r="G58" s="25"/>
      <c r="H58" s="26"/>
      <c r="I58" s="26"/>
      <c r="J58" s="103"/>
    </row>
  </sheetData>
  <sheetProtection algorithmName="SHA-512" hashValue="z6ZxqfbQsg6Ok0e+QXa72yFeMWPXpyeBrbZB2aUAUSy9f108skN/aIfP+GcHfJgUIB2Ok68ZoUW02IeM5w0fvw==" saltValue="OP+7BRdETgFpIELsA7I4ew==" spinCount="100000" sheet="1" objects="1" scenarios="1"/>
  <conditionalFormatting sqref="B46">
    <cfRule type="containsText" dxfId="76" priority="1" operator="containsText" text="Not">
      <formula>NOT(ISERROR(SEARCH("Not",B46)))</formula>
    </cfRule>
  </conditionalFormatting>
  <conditionalFormatting sqref="J39:J43">
    <cfRule type="beginsWith" dxfId="75" priority="2" operator="beginsWith" text="Complete">
      <formula>LEFT(J39,LEN("Complete"))="Complete"</formula>
    </cfRule>
  </conditionalFormatting>
  <hyperlinks>
    <hyperlink ref="B36" r:id="rId1" display="QI-2607 FFS 26-03 CCS-2602 2026 Hospital Quality P4P_final 3.12.2026" xr:uid="{B9806591-806C-4FDF-8F00-70A538CAAD21}"/>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4F83D-EA4E-49FF-A957-162CE43BDA3A}">
  <sheetPr>
    <tabColor theme="0"/>
    <outlinePr showOutlineSymbols="0"/>
  </sheetPr>
  <dimension ref="A1:O55"/>
  <sheetViews>
    <sheetView showOutlineSymbols="0" zoomScale="85" zoomScaleNormal="85" workbookViewId="0">
      <pane xSplit="14" topLeftCell="O1" activePane="topRight" state="frozen"/>
      <selection pane="topRight"/>
    </sheetView>
  </sheetViews>
  <sheetFormatPr defaultColWidth="8.625" defaultRowHeight="14.25" outlineLevelCol="1" x14ac:dyDescent="0.2"/>
  <cols>
    <col min="1" max="1" width="2.625" style="10" customWidth="1"/>
    <col min="2" max="2" width="75.625" style="10" customWidth="1"/>
    <col min="3" max="3" width="50.625" style="10" customWidth="1"/>
    <col min="4" max="4" width="25.625" style="10" customWidth="1"/>
    <col min="5" max="5" width="2.625" style="10" customWidth="1"/>
    <col min="6" max="7" width="30.625" style="10" customWidth="1"/>
    <col min="8" max="8" width="2.625" style="10" customWidth="1"/>
    <col min="9" max="9" width="1.625" style="40" hidden="1" customWidth="1" outlineLevel="1"/>
    <col min="10" max="12" width="15.625" style="40" hidden="1" customWidth="1" outlineLevel="1"/>
    <col min="13" max="13" width="25.625" style="40" hidden="1" customWidth="1" outlineLevel="1"/>
    <col min="14" max="14" width="1.625" style="40" hidden="1" customWidth="1" outlineLevel="1"/>
    <col min="15" max="15" width="8.625" style="10" collapsed="1"/>
    <col min="16" max="16384" width="8.625" style="10"/>
  </cols>
  <sheetData>
    <row r="1" spans="1:13" x14ac:dyDescent="0.2">
      <c r="A1" s="119"/>
    </row>
    <row r="2" spans="1:13" ht="14.1" customHeight="1" x14ac:dyDescent="0.25">
      <c r="B2" s="3"/>
      <c r="C2" s="74"/>
      <c r="D2" s="5"/>
      <c r="J2" s="41" t="s">
        <v>106</v>
      </c>
      <c r="K2" s="41"/>
      <c r="L2" s="41"/>
      <c r="M2" s="41"/>
    </row>
    <row r="3" spans="1:13" ht="14.1" customHeight="1" x14ac:dyDescent="0.2">
      <c r="B3" s="114" t="str">
        <f>Instructions!B3</f>
        <v>State of Hawai`i Med-QUEST Division (MQD)</v>
      </c>
      <c r="C3" s="75"/>
      <c r="D3" s="27"/>
    </row>
    <row r="4" spans="1:13" ht="14.1" customHeight="1" x14ac:dyDescent="0.25">
      <c r="B4" s="114" t="str">
        <f>Instructions!B4</f>
        <v xml:space="preserve">2026 Hospital Quality Pay-for-Performance Program </v>
      </c>
      <c r="C4" s="75"/>
      <c r="D4" s="27"/>
      <c r="J4" s="43" t="s">
        <v>130</v>
      </c>
      <c r="K4" s="43" t="s">
        <v>131</v>
      </c>
      <c r="L4" s="43" t="s">
        <v>132</v>
      </c>
      <c r="M4" s="43" t="s">
        <v>108</v>
      </c>
    </row>
    <row r="5" spans="1:13" ht="14.1" customHeight="1" x14ac:dyDescent="0.2">
      <c r="B5" s="62" t="s">
        <v>170</v>
      </c>
      <c r="C5" s="75"/>
      <c r="D5" s="27"/>
      <c r="J5" s="40">
        <f>J15</f>
        <v>0</v>
      </c>
      <c r="M5" s="40" t="s">
        <v>171</v>
      </c>
    </row>
    <row r="6" spans="1:13" ht="14.1" customHeight="1" x14ac:dyDescent="0.25">
      <c r="B6" s="68"/>
      <c r="C6" s="76"/>
      <c r="D6" s="27"/>
    </row>
    <row r="7" spans="1:13" ht="14.1" customHeight="1" x14ac:dyDescent="0.2">
      <c r="B7" s="9"/>
      <c r="C7" s="77"/>
      <c r="D7" s="8"/>
    </row>
    <row r="8" spans="1:13" ht="15" x14ac:dyDescent="0.25">
      <c r="B8" s="58" t="s">
        <v>172</v>
      </c>
      <c r="C8" s="78"/>
      <c r="D8" s="59"/>
    </row>
    <row r="9" spans="1:13" ht="6.95" customHeight="1" x14ac:dyDescent="0.2">
      <c r="B9" s="9"/>
      <c r="C9" s="77"/>
      <c r="D9" s="8"/>
    </row>
    <row r="10" spans="1:13" x14ac:dyDescent="0.2">
      <c r="B10" s="9"/>
      <c r="C10" s="77"/>
      <c r="D10" s="8"/>
    </row>
    <row r="11" spans="1:13" ht="15" x14ac:dyDescent="0.25">
      <c r="B11" s="9" t="s">
        <v>173</v>
      </c>
      <c r="C11" s="77"/>
      <c r="D11" s="8"/>
    </row>
    <row r="12" spans="1:13" ht="15" x14ac:dyDescent="0.25">
      <c r="B12" s="9" t="s">
        <v>174</v>
      </c>
      <c r="C12" s="77"/>
      <c r="D12" s="23"/>
    </row>
    <row r="13" spans="1:13" x14ac:dyDescent="0.2">
      <c r="B13" s="9" t="s">
        <v>175</v>
      </c>
      <c r="C13" s="77"/>
      <c r="D13" s="36"/>
    </row>
    <row r="14" spans="1:13" ht="15" thickBot="1" x14ac:dyDescent="0.25">
      <c r="B14" s="9"/>
      <c r="C14" s="77"/>
      <c r="D14" s="8"/>
    </row>
    <row r="15" spans="1:13" ht="16.5" thickTop="1" thickBot="1" x14ac:dyDescent="0.3">
      <c r="B15" s="46" t="s">
        <v>141</v>
      </c>
      <c r="C15" s="79"/>
      <c r="D15" s="117" t="str">
        <f>IF(OR(D32="",D35="",D38="",D41="",D44="",D47=""),"",IFERROR((D35+D38+D41+D44)/D47,""))</f>
        <v/>
      </c>
      <c r="J15" s="40">
        <f>IF((K32+K35+K38+K41+K44+K47)=0,1,0)</f>
        <v>0</v>
      </c>
    </row>
    <row r="16" spans="1:13" ht="15" thickTop="1" x14ac:dyDescent="0.2">
      <c r="B16" s="9"/>
      <c r="C16" s="77"/>
      <c r="D16" s="8"/>
    </row>
    <row r="17" spans="2:11" ht="15" x14ac:dyDescent="0.25">
      <c r="B17" s="9" t="s">
        <v>176</v>
      </c>
      <c r="C17" s="77"/>
      <c r="D17" s="8"/>
    </row>
    <row r="18" spans="2:11" x14ac:dyDescent="0.2">
      <c r="B18" s="166" t="s">
        <v>177</v>
      </c>
      <c r="C18" s="167"/>
      <c r="D18" s="168"/>
    </row>
    <row r="19" spans="2:11" x14ac:dyDescent="0.2">
      <c r="B19" s="166"/>
      <c r="C19" s="167"/>
      <c r="D19" s="168"/>
    </row>
    <row r="20" spans="2:11" x14ac:dyDescent="0.2">
      <c r="B20" s="166"/>
      <c r="C20" s="167"/>
      <c r="D20" s="168"/>
    </row>
    <row r="21" spans="2:11" x14ac:dyDescent="0.2">
      <c r="B21" s="166"/>
      <c r="C21" s="167"/>
      <c r="D21" s="168"/>
    </row>
    <row r="22" spans="2:11" x14ac:dyDescent="0.2">
      <c r="B22" s="166"/>
      <c r="C22" s="167"/>
      <c r="D22" s="168"/>
    </row>
    <row r="23" spans="2:11" ht="15" x14ac:dyDescent="0.25">
      <c r="B23" s="13" t="s">
        <v>149</v>
      </c>
      <c r="C23" s="81"/>
      <c r="D23" s="8"/>
    </row>
    <row r="24" spans="2:11" ht="6.95" customHeight="1" x14ac:dyDescent="0.2">
      <c r="B24" s="9"/>
      <c r="C24" s="77"/>
      <c r="D24" s="8"/>
    </row>
    <row r="25" spans="2:11" ht="15" x14ac:dyDescent="0.25">
      <c r="B25" s="9" t="s">
        <v>178</v>
      </c>
      <c r="C25" s="77"/>
      <c r="D25" s="8"/>
    </row>
    <row r="26" spans="2:11" ht="87" customHeight="1" x14ac:dyDescent="0.2">
      <c r="B26" s="120" t="str">
        <f>IF(K26=0,"This definition has been recorded.","Please enter your organization's definition:")</f>
        <v>Please enter your organization's definition:</v>
      </c>
      <c r="C26" s="164"/>
      <c r="D26" s="164"/>
      <c r="K26" s="40">
        <f>IF(C26="",1,0)</f>
        <v>1</v>
      </c>
    </row>
    <row r="27" spans="2:11" x14ac:dyDescent="0.2">
      <c r="B27" s="47"/>
      <c r="C27" s="82"/>
      <c r="D27" s="8"/>
    </row>
    <row r="28" spans="2:11" ht="15" x14ac:dyDescent="0.25">
      <c r="B28" s="9" t="s">
        <v>179</v>
      </c>
      <c r="C28" s="77"/>
      <c r="D28" s="8"/>
    </row>
    <row r="29" spans="2:11" ht="87" customHeight="1" x14ac:dyDescent="0.2">
      <c r="B29" s="120" t="str">
        <f>IF(K29=0,"This definition has been recorded.","Please enter your organization's definition:")</f>
        <v>Please enter your organization's definition:</v>
      </c>
      <c r="C29" s="165"/>
      <c r="D29" s="165"/>
      <c r="K29" s="40">
        <f>IF(C29="",1,0)</f>
        <v>1</v>
      </c>
    </row>
    <row r="30" spans="2:11" x14ac:dyDescent="0.2">
      <c r="B30" s="9"/>
      <c r="C30" s="77"/>
      <c r="D30" s="8"/>
    </row>
    <row r="31" spans="2:11" ht="15" x14ac:dyDescent="0.25">
      <c r="B31" s="9" t="s">
        <v>180</v>
      </c>
      <c r="C31" s="77"/>
      <c r="D31" s="8"/>
    </row>
    <row r="32" spans="2:11" x14ac:dyDescent="0.2">
      <c r="B32" s="47"/>
      <c r="C32" s="84" t="s">
        <v>181</v>
      </c>
      <c r="D32" s="109"/>
      <c r="K32" s="40">
        <f>IF(D32="",1,0)</f>
        <v>1</v>
      </c>
    </row>
    <row r="33" spans="2:11" x14ac:dyDescent="0.2">
      <c r="B33" s="9"/>
      <c r="C33" s="77"/>
      <c r="D33" s="8"/>
    </row>
    <row r="34" spans="2:11" ht="15" x14ac:dyDescent="0.25">
      <c r="B34" s="9" t="s">
        <v>182</v>
      </c>
      <c r="C34" s="77"/>
      <c r="D34" s="8"/>
    </row>
    <row r="35" spans="2:11" x14ac:dyDescent="0.2">
      <c r="B35" s="47"/>
      <c r="C35" s="84" t="s">
        <v>183</v>
      </c>
      <c r="D35" s="109"/>
      <c r="K35" s="40">
        <f>IF(D35="",1,0)</f>
        <v>1</v>
      </c>
    </row>
    <row r="36" spans="2:11" x14ac:dyDescent="0.2">
      <c r="B36" s="9"/>
      <c r="C36" s="77"/>
      <c r="D36" s="8"/>
    </row>
    <row r="37" spans="2:11" ht="15" x14ac:dyDescent="0.25">
      <c r="B37" s="9" t="s">
        <v>184</v>
      </c>
      <c r="C37" s="77"/>
      <c r="D37" s="8"/>
    </row>
    <row r="38" spans="2:11" x14ac:dyDescent="0.2">
      <c r="B38" s="47"/>
      <c r="C38" s="84" t="s">
        <v>183</v>
      </c>
      <c r="D38" s="109"/>
      <c r="K38" s="40">
        <f>IF(D38="",1,0)</f>
        <v>1</v>
      </c>
    </row>
    <row r="39" spans="2:11" x14ac:dyDescent="0.2">
      <c r="B39" s="9"/>
      <c r="C39" s="77"/>
      <c r="D39" s="8"/>
    </row>
    <row r="40" spans="2:11" ht="15" x14ac:dyDescent="0.25">
      <c r="B40" s="9" t="s">
        <v>185</v>
      </c>
      <c r="C40" s="77"/>
      <c r="D40" s="8"/>
    </row>
    <row r="41" spans="2:11" x14ac:dyDescent="0.2">
      <c r="B41" s="47"/>
      <c r="C41" s="84" t="s">
        <v>183</v>
      </c>
      <c r="D41" s="109"/>
      <c r="K41" s="40">
        <f>IF(D41="",1,0)</f>
        <v>1</v>
      </c>
    </row>
    <row r="42" spans="2:11" x14ac:dyDescent="0.2">
      <c r="B42" s="47"/>
      <c r="C42" s="82"/>
      <c r="D42" s="8"/>
    </row>
    <row r="43" spans="2:11" ht="15" x14ac:dyDescent="0.25">
      <c r="B43" s="9" t="s">
        <v>186</v>
      </c>
      <c r="C43" s="77"/>
      <c r="D43" s="8"/>
    </row>
    <row r="44" spans="2:11" x14ac:dyDescent="0.2">
      <c r="B44" s="47"/>
      <c r="C44" s="84" t="s">
        <v>183</v>
      </c>
      <c r="D44" s="109"/>
      <c r="K44" s="40">
        <f>IF(D44="",1,0)</f>
        <v>1</v>
      </c>
    </row>
    <row r="45" spans="2:11" x14ac:dyDescent="0.2">
      <c r="B45" s="47"/>
      <c r="C45" s="82"/>
      <c r="D45" s="8"/>
    </row>
    <row r="46" spans="2:11" ht="15" x14ac:dyDescent="0.25">
      <c r="B46" s="9" t="s">
        <v>187</v>
      </c>
      <c r="C46" s="77"/>
      <c r="D46" s="8"/>
    </row>
    <row r="47" spans="2:11" x14ac:dyDescent="0.2">
      <c r="B47" s="47"/>
      <c r="C47" s="84" t="s">
        <v>188</v>
      </c>
      <c r="D47" s="110"/>
      <c r="K47" s="40">
        <f>IF(D47="",1,0)</f>
        <v>1</v>
      </c>
    </row>
    <row r="48" spans="2:11" x14ac:dyDescent="0.2">
      <c r="B48" s="9"/>
      <c r="C48" s="77"/>
      <c r="D48" s="8"/>
    </row>
    <row r="49" spans="2:4" x14ac:dyDescent="0.2">
      <c r="B49" s="24"/>
      <c r="C49" s="83"/>
      <c r="D49" s="113" t="str">
        <f>IF(J5=0,SUM(K25:K47)&amp;" "&amp;IF(SUM(K25:K47)=1,"Field","Fields")&amp;" Remaining","Please continue to ''Overview''")</f>
        <v>8 Fields Remaining</v>
      </c>
    </row>
    <row r="51" spans="2:4" ht="15" x14ac:dyDescent="0.25">
      <c r="B51" s="132" t="str">
        <f>IF(B52="","- Provide any additional comments below -","- The following comments will be submitted -")</f>
        <v>- Provide any additional comments below -</v>
      </c>
      <c r="C51" s="133"/>
      <c r="D51" s="134"/>
    </row>
    <row r="52" spans="2:4" x14ac:dyDescent="0.2">
      <c r="B52" s="135"/>
      <c r="C52" s="136"/>
      <c r="D52" s="137"/>
    </row>
    <row r="53" spans="2:4" x14ac:dyDescent="0.2">
      <c r="B53" s="138"/>
      <c r="C53" s="139"/>
      <c r="D53" s="140"/>
    </row>
    <row r="54" spans="2:4" x14ac:dyDescent="0.2">
      <c r="B54" s="138"/>
      <c r="C54" s="139"/>
      <c r="D54" s="140"/>
    </row>
    <row r="55" spans="2:4" x14ac:dyDescent="0.2">
      <c r="B55" s="141"/>
      <c r="C55" s="142"/>
      <c r="D55" s="143"/>
    </row>
  </sheetData>
  <sheetProtection algorithmName="SHA-512" hashValue="PW1iZr6tkuUkdKdYLl3pFx0c/uNJ8a69V1vPJITHOzSQnAZSBCuvRsw9oSrKCa1nIDr63HWUWr1jAjt6nOXg3A==" saltValue="FnJVmCnzCNJ6ulGQJwOpMQ==" spinCount="100000" sheet="1" objects="1" scenarios="1"/>
  <mergeCells count="5">
    <mergeCell ref="C26:D26"/>
    <mergeCell ref="B51:D51"/>
    <mergeCell ref="B52:D55"/>
    <mergeCell ref="C29:D29"/>
    <mergeCell ref="B18:D22"/>
  </mergeCells>
  <conditionalFormatting sqref="B52:C52">
    <cfRule type="cellIs" dxfId="22" priority="11" operator="equal">
      <formula>""</formula>
    </cfRule>
  </conditionalFormatting>
  <conditionalFormatting sqref="B52:D55">
    <cfRule type="expression" dxfId="21" priority="1">
      <formula>$B52:$D55&lt;&gt;""</formula>
    </cfRule>
  </conditionalFormatting>
  <conditionalFormatting sqref="C26">
    <cfRule type="expression" dxfId="20" priority="21">
      <formula>$K$26=1</formula>
    </cfRule>
  </conditionalFormatting>
  <conditionalFormatting sqref="C29">
    <cfRule type="expression" dxfId="19" priority="12">
      <formula>$K$29=1</formula>
    </cfRule>
  </conditionalFormatting>
  <conditionalFormatting sqref="C26:D26">
    <cfRule type="expression" dxfId="18" priority="10">
      <formula>$C26&lt;&gt;""</formula>
    </cfRule>
  </conditionalFormatting>
  <conditionalFormatting sqref="C29:D29">
    <cfRule type="expression" dxfId="17" priority="9">
      <formula>$C29&lt;&gt;""</formula>
    </cfRule>
  </conditionalFormatting>
  <conditionalFormatting sqref="D32">
    <cfRule type="expression" dxfId="16" priority="8">
      <formula>$D32&lt;&gt;""</formula>
    </cfRule>
    <cfRule type="expression" dxfId="15" priority="13">
      <formula>$K$32=1</formula>
    </cfRule>
  </conditionalFormatting>
  <conditionalFormatting sqref="D35">
    <cfRule type="expression" dxfId="14" priority="6">
      <formula>$D35&lt;&gt;""</formula>
    </cfRule>
    <cfRule type="expression" dxfId="13" priority="14">
      <formula>$K$35=1</formula>
    </cfRule>
  </conditionalFormatting>
  <conditionalFormatting sqref="D38">
    <cfRule type="expression" dxfId="12" priority="5">
      <formula>$D38&lt;&gt;""</formula>
    </cfRule>
    <cfRule type="expression" dxfId="11" priority="15">
      <formula>$K$38=1</formula>
    </cfRule>
  </conditionalFormatting>
  <conditionalFormatting sqref="D41">
    <cfRule type="expression" dxfId="10" priority="4">
      <formula>$D41&lt;&gt;""</formula>
    </cfRule>
    <cfRule type="expression" dxfId="9" priority="16">
      <formula>$K$41=1</formula>
    </cfRule>
  </conditionalFormatting>
  <conditionalFormatting sqref="D44">
    <cfRule type="expression" dxfId="8" priority="3">
      <formula>$D44&lt;&gt;""</formula>
    </cfRule>
    <cfRule type="expression" dxfId="7" priority="17">
      <formula>$K$44=1</formula>
    </cfRule>
  </conditionalFormatting>
  <conditionalFormatting sqref="D47">
    <cfRule type="expression" dxfId="6" priority="2">
      <formula>$D47&lt;&gt;""</formula>
    </cfRule>
    <cfRule type="expression" dxfId="5" priority="20">
      <formula>$K$47=1</formula>
    </cfRule>
  </conditionalFormatting>
  <conditionalFormatting sqref="D49">
    <cfRule type="containsText" dxfId="4" priority="19" operator="containsText" text="continue">
      <formula>NOT(ISERROR(SEARCH("continue",D49)))</formula>
    </cfRule>
  </conditionalFormatting>
  <dataValidations count="3">
    <dataValidation type="whole" errorStyle="information" operator="greaterThanOrEqual" allowBlank="1" showInputMessage="1" errorTitle="Please enter a whole number" error="The number of pregnant and postpartum people with a diagnosis of substance use disorder, including opioid use disorder" sqref="C26 C29" xr:uid="{9D26D670-F537-42EC-820A-49C754C72515}">
      <formula1>0</formula1>
    </dataValidation>
    <dataValidation type="whole" operator="greaterThanOrEqual" allowBlank="1" showErrorMessage="1" errorTitle="Please enter a whole number" sqref="D32" xr:uid="{58DECE76-CA67-47A9-8DDD-D11BEC6BA1BD}">
      <formula1>0</formula1>
    </dataValidation>
    <dataValidation type="whole" operator="greaterThanOrEqual" allowBlank="1" showInputMessage="1" showErrorMessage="1" errorTitle="Please enter a whole number" sqref="D47 D35 D38 D41 D44" xr:uid="{231BF91B-36B9-462E-B1FB-0CBBA2EF9D93}">
      <formula1>0</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4D1A-EA1E-495A-9681-D86E9441EB6A}">
  <sheetPr>
    <tabColor rgb="FFA3DF66"/>
  </sheetPr>
  <dimension ref="A1:D31"/>
  <sheetViews>
    <sheetView zoomScale="85" zoomScaleNormal="85" workbookViewId="0">
      <pane xSplit="8" topLeftCell="I1" activePane="topRight" state="frozen"/>
      <selection pane="topRight"/>
    </sheetView>
  </sheetViews>
  <sheetFormatPr defaultColWidth="8.625" defaultRowHeight="14.25" x14ac:dyDescent="0.2"/>
  <cols>
    <col min="1" max="1" width="2.625" style="10" customWidth="1"/>
    <col min="2" max="2" width="75.625" style="10" customWidth="1"/>
    <col min="3" max="3" width="50.625" style="10" customWidth="1"/>
    <col min="4" max="4" width="25.625" style="10" customWidth="1"/>
    <col min="5" max="5" width="2.625" style="10" customWidth="1"/>
    <col min="6" max="7" width="30.625" style="10" customWidth="1"/>
    <col min="8" max="8" width="2.625" style="10" customWidth="1"/>
    <col min="9" max="16384" width="8.625" style="10"/>
  </cols>
  <sheetData>
    <row r="1" spans="1:4" x14ac:dyDescent="0.2">
      <c r="A1" s="119"/>
    </row>
    <row r="2" spans="1:4" ht="14.1" customHeight="1" x14ac:dyDescent="0.2">
      <c r="B2" s="3"/>
      <c r="C2" s="74"/>
      <c r="D2" s="5"/>
    </row>
    <row r="3" spans="1:4" ht="14.1" customHeight="1" x14ac:dyDescent="0.2">
      <c r="B3" s="114" t="str">
        <f>Instructions!B3</f>
        <v>State of Hawai`i Med-QUEST Division (MQD)</v>
      </c>
      <c r="C3" s="75"/>
      <c r="D3" s="27"/>
    </row>
    <row r="4" spans="1:4" ht="14.1" customHeight="1" x14ac:dyDescent="0.2">
      <c r="B4" s="114" t="str">
        <f>Instructions!B4</f>
        <v xml:space="preserve">2026 Hospital Quality Pay-for-Performance Program </v>
      </c>
      <c r="C4" s="75"/>
      <c r="D4" s="27"/>
    </row>
    <row r="5" spans="1:4" ht="14.1" customHeight="1" x14ac:dyDescent="0.2">
      <c r="B5" s="114" t="str">
        <f>Instructions!B5</f>
        <v>Quality Measure Reporting Template</v>
      </c>
      <c r="C5" s="75"/>
      <c r="D5" s="27"/>
    </row>
    <row r="6" spans="1:4" ht="14.1" customHeight="1" x14ac:dyDescent="0.25">
      <c r="B6" s="68"/>
      <c r="C6" s="76"/>
      <c r="D6" s="27"/>
    </row>
    <row r="7" spans="1:4" ht="14.1" customHeight="1" x14ac:dyDescent="0.25">
      <c r="B7" s="105" t="s">
        <v>189</v>
      </c>
      <c r="C7" s="77"/>
      <c r="D7" s="8"/>
    </row>
    <row r="8" spans="1:4" ht="15" x14ac:dyDescent="0.25">
      <c r="B8" s="58" t="s">
        <v>190</v>
      </c>
      <c r="C8" s="78"/>
      <c r="D8" s="59"/>
    </row>
    <row r="9" spans="1:4" ht="6.95" customHeight="1" x14ac:dyDescent="0.2">
      <c r="B9" s="9"/>
      <c r="C9" s="77"/>
      <c r="D9" s="8"/>
    </row>
    <row r="10" spans="1:4" x14ac:dyDescent="0.2">
      <c r="B10" s="9" t="s">
        <v>121</v>
      </c>
      <c r="C10" s="77"/>
      <c r="D10" s="123" t="str">
        <f>IF('Step 1 | Contact Information'!$C$22=0,"",'Step 1 | Contact Information'!$C$22)</f>
        <v/>
      </c>
    </row>
    <row r="11" spans="1:4" x14ac:dyDescent="0.2">
      <c r="B11" s="9" t="s">
        <v>126</v>
      </c>
      <c r="C11" s="77"/>
      <c r="D11" s="126" t="str">
        <f>'Step 1 | Contact Information'!$C$28</f>
        <v/>
      </c>
    </row>
    <row r="12" spans="1:4" x14ac:dyDescent="0.2">
      <c r="B12" s="9" t="s">
        <v>127</v>
      </c>
      <c r="C12" s="77"/>
      <c r="D12" s="125" t="str">
        <f>'Step 1 | Contact Information'!$C$29</f>
        <v/>
      </c>
    </row>
    <row r="13" spans="1:4" ht="6.95" customHeight="1" x14ac:dyDescent="0.2">
      <c r="B13" s="9"/>
      <c r="C13" s="77"/>
      <c r="D13" s="8"/>
    </row>
    <row r="14" spans="1:4" ht="15" x14ac:dyDescent="0.25">
      <c r="B14" s="58" t="s">
        <v>191</v>
      </c>
      <c r="C14" s="78"/>
      <c r="D14" s="59"/>
    </row>
    <row r="15" spans="1:4" ht="6.95" customHeight="1" x14ac:dyDescent="0.2">
      <c r="B15" s="9"/>
      <c r="C15" s="77"/>
      <c r="D15" s="8"/>
    </row>
    <row r="16" spans="1:4" ht="15" x14ac:dyDescent="0.25">
      <c r="B16" s="13" t="s">
        <v>192</v>
      </c>
      <c r="C16" s="81"/>
      <c r="D16" s="96" t="s">
        <v>193</v>
      </c>
    </row>
    <row r="17" spans="2:4" x14ac:dyDescent="0.2">
      <c r="B17" s="9" t="s">
        <v>194</v>
      </c>
      <c r="C17" s="77"/>
      <c r="D17" s="124" t="str">
        <f>IF('Step 2 | Measure #3'!L13=0,"Not Applicable",IF('Step 2 | Measure #3'!D15&lt;&gt;"",'Step 2 | Measure #3'!D15,"Pending"))</f>
        <v>Not Applicable</v>
      </c>
    </row>
    <row r="18" spans="2:4" x14ac:dyDescent="0.2">
      <c r="B18" s="9" t="s">
        <v>195</v>
      </c>
      <c r="C18" s="77"/>
      <c r="D18" s="123" t="str">
        <f>IF('Step 1 | Contact Information'!C27&lt;&gt;'Unique Keys'!E2,"Not Applicable",IF('Step 3 | Measure #4'!D15="","Pending",ROUND('Step 3 | Measure #4'!D15*100,2)&amp;"%"))</f>
        <v>Not Applicable</v>
      </c>
    </row>
    <row r="19" spans="2:4" x14ac:dyDescent="0.2">
      <c r="B19" s="9" t="s">
        <v>196</v>
      </c>
      <c r="C19" s="77"/>
      <c r="D19" s="123" t="str">
        <f>IF('Step 4 | Measure #6'!B14&lt;&gt;"","Not Applicable",IF('Step 4 | Measure #6'!J18&lt;&gt;2,"Pending",100*('Step 4 | Measure #6'!D16)&amp;"% Discharged to the community and "&amp;100*('Step 4 | Measure #6'!D17)&amp;"% discharged to acute care"))</f>
        <v>Not Applicable</v>
      </c>
    </row>
    <row r="20" spans="2:4" x14ac:dyDescent="0.2">
      <c r="B20" s="9" t="s">
        <v>197</v>
      </c>
      <c r="C20" s="77"/>
      <c r="D20" s="123" t="str">
        <f>IF('Step 5 | Measure #7'!D15="","Pending",ROUND('Step 5 | Measure #7'!D15*100,2)&amp;"%")</f>
        <v>Pending</v>
      </c>
    </row>
    <row r="21" spans="2:4" ht="6.95" customHeight="1" x14ac:dyDescent="0.2">
      <c r="B21" s="9"/>
      <c r="C21" s="77"/>
      <c r="D21" s="8"/>
    </row>
    <row r="22" spans="2:4" ht="15" x14ac:dyDescent="0.25">
      <c r="B22" s="58" t="s">
        <v>198</v>
      </c>
      <c r="C22" s="78"/>
      <c r="D22" s="59"/>
    </row>
    <row r="23" spans="2:4" ht="6.95" customHeight="1" x14ac:dyDescent="0.2">
      <c r="B23" s="9"/>
      <c r="C23" s="77"/>
      <c r="D23" s="8"/>
    </row>
    <row r="24" spans="2:4" ht="15" x14ac:dyDescent="0.25">
      <c r="B24" s="13" t="s">
        <v>18</v>
      </c>
      <c r="C24" s="81"/>
      <c r="D24" s="97"/>
    </row>
    <row r="25" spans="2:4" x14ac:dyDescent="0.2">
      <c r="B25" s="121" t="str">
        <f>IF(D17="Not Applicable","3) Not Applicable",IFERROR("3) "&amp;ROUND(D17,2)&amp;" Minutes","3) Pending"))</f>
        <v>3) Not Applicable</v>
      </c>
      <c r="C25" s="98"/>
      <c r="D25" s="99"/>
    </row>
    <row r="26" spans="2:4" x14ac:dyDescent="0.2">
      <c r="B26" s="118" t="str">
        <f>"4) "&amp;D18</f>
        <v>4) Not Applicable</v>
      </c>
      <c r="C26" s="77"/>
      <c r="D26" s="99"/>
    </row>
    <row r="27" spans="2:4" x14ac:dyDescent="0.2">
      <c r="B27" s="118" t="str">
        <f>"6) "&amp;D19</f>
        <v>6) Not Applicable</v>
      </c>
      <c r="C27" s="77"/>
      <c r="D27" s="99"/>
    </row>
    <row r="28" spans="2:4" x14ac:dyDescent="0.2">
      <c r="B28" s="118" t="str">
        <f>"7) "&amp;D20</f>
        <v>7) Pending</v>
      </c>
      <c r="C28" s="77"/>
      <c r="D28" s="99"/>
    </row>
    <row r="29" spans="2:4" ht="6.95" customHeight="1" x14ac:dyDescent="0.2">
      <c r="B29" s="9"/>
      <c r="C29" s="77"/>
      <c r="D29" s="99"/>
    </row>
    <row r="30" spans="2:4" x14ac:dyDescent="0.2">
      <c r="B30" s="122" t="str">
        <f>IF(
  AND(
    LEN(TRIM('Step 1 | Contact Information'!$C$15))&gt;0,
    LEN(TRIM('Step 1 | Contact Information'!$C$16))&gt;0,
    LEN(TRIM('Step 1 | Contact Information'!$C$18))&gt;0,
    LEN(TRIM('Step 1 | Contact Information'!$C$19))&gt;0
  ),
  "Submitted by "&amp;'Step 1 | Contact Information'!$C$15&amp;" "&amp;'Step 1 | Contact Information'!$C$16&amp;", ("&amp;'Step 1 | Contact Information'!$C$18&amp;"), "&amp;" on "&amp;'Step 1 | Contact Information'!$C$19,
  "Attestation Pending Step 1's Completion"
)</f>
        <v>Attestation Pending Step 1's Completion</v>
      </c>
      <c r="C30" s="100"/>
      <c r="D30" s="8"/>
    </row>
    <row r="31" spans="2:4" ht="6.95" customHeight="1" x14ac:dyDescent="0.2">
      <c r="B31" s="24"/>
      <c r="C31" s="83"/>
      <c r="D31" s="101"/>
    </row>
  </sheetData>
  <sheetProtection algorithmName="SHA-512" hashValue="1gfqUllJDKnl4fUkiphhwbx/jCA4Lr3JEt3C9VSmBCNpu14KfWISjFenEaK+ez/3o9AtM+xkg4j8A33JKi4iDw==" saltValue="ZwC7LtVS75UomTkfufkLGA==" spinCount="100000" sheet="1" objects="1" scenarios="1"/>
  <conditionalFormatting sqref="D17:D20">
    <cfRule type="containsText" dxfId="3" priority="3" operator="containsText" text="Pending">
      <formula>NOT(ISERROR(SEARCH("Pending",D17)))</formula>
    </cfRule>
    <cfRule type="containsText" dxfId="2" priority="5" operator="containsText" text="Not Applicable">
      <formula>NOT(ISERROR(SEARCH("Not Applicable",D17)))</formula>
    </cfRule>
  </conditionalFormatting>
  <conditionalFormatting sqref="D19">
    <cfRule type="containsText" dxfId="1" priority="4" operator="containsText" text="Applicable">
      <formula>NOT(ISERROR(SEARCH("Applicable",D19)))</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C48F9-478B-4F67-92C8-99AFCAC6960D}">
  <sheetPr>
    <tabColor theme="0"/>
    <outlinePr showOutlineSymbols="0"/>
  </sheetPr>
  <dimension ref="B2:K27"/>
  <sheetViews>
    <sheetView showOutlineSymbols="0" zoomScaleNormal="100" workbookViewId="0">
      <pane xSplit="10" topLeftCell="K1" activePane="topRight" state="frozen"/>
      <selection pane="topRight"/>
    </sheetView>
  </sheetViews>
  <sheetFormatPr defaultColWidth="8.625" defaultRowHeight="14.25" outlineLevelCol="1" x14ac:dyDescent="0.2"/>
  <cols>
    <col min="1" max="1" width="2.625" style="10" customWidth="1"/>
    <col min="2" max="3" width="75.625" style="10" customWidth="1"/>
    <col min="4" max="4" width="2.625" style="10" customWidth="1"/>
    <col min="5" max="5" width="1.625" style="40" hidden="1" customWidth="1" outlineLevel="1"/>
    <col min="6" max="8" width="15.625" style="40" hidden="1" customWidth="1" outlineLevel="1"/>
    <col min="9" max="9" width="25.625" style="40" hidden="1" customWidth="1" outlineLevel="1"/>
    <col min="10" max="10" width="1.625" style="40" hidden="1" customWidth="1" outlineLevel="1"/>
    <col min="11" max="11" width="8.625" style="10" collapsed="1"/>
    <col min="12" max="16384" width="8.625" style="10"/>
  </cols>
  <sheetData>
    <row r="2" spans="2:9" ht="14.1" customHeight="1" x14ac:dyDescent="0.25">
      <c r="B2" s="3"/>
      <c r="C2" s="5"/>
      <c r="F2" s="41" t="s">
        <v>106</v>
      </c>
      <c r="G2" s="41"/>
      <c r="H2" s="41"/>
      <c r="I2" s="41"/>
    </row>
    <row r="3" spans="2:9" ht="14.1" customHeight="1" x14ac:dyDescent="0.2">
      <c r="B3" s="62" t="str">
        <f>Instructions!B3</f>
        <v>State of Hawai`i Med-QUEST Division (MQD)</v>
      </c>
      <c r="C3" s="27"/>
    </row>
    <row r="4" spans="2:9" ht="14.1" customHeight="1" x14ac:dyDescent="0.25">
      <c r="B4" s="62" t="str">
        <f>Instructions!B4</f>
        <v xml:space="preserve">2026 Hospital Quality Pay-for-Performance Program </v>
      </c>
      <c r="C4" s="27"/>
      <c r="F4" s="43" t="s">
        <v>130</v>
      </c>
      <c r="G4" s="43" t="s">
        <v>131</v>
      </c>
      <c r="H4" s="43" t="s">
        <v>132</v>
      </c>
      <c r="I4" s="43" t="s">
        <v>108</v>
      </c>
    </row>
    <row r="5" spans="2:9" ht="14.1" customHeight="1" x14ac:dyDescent="0.2">
      <c r="B5" s="62" t="s">
        <v>199</v>
      </c>
      <c r="C5" s="27"/>
      <c r="F5" s="40" t="e">
        <f>F15</f>
        <v>#REF!</v>
      </c>
      <c r="I5" s="40" t="s">
        <v>171</v>
      </c>
    </row>
    <row r="6" spans="2:9" ht="14.1" customHeight="1" x14ac:dyDescent="0.2">
      <c r="B6" s="62"/>
      <c r="C6" s="27"/>
    </row>
    <row r="7" spans="2:9" ht="14.1" customHeight="1" x14ac:dyDescent="0.2">
      <c r="B7" s="9"/>
      <c r="C7" s="8"/>
    </row>
    <row r="8" spans="2:9" ht="15" x14ac:dyDescent="0.25">
      <c r="B8" s="58" t="s">
        <v>200</v>
      </c>
      <c r="C8" s="59"/>
    </row>
    <row r="9" spans="2:9" ht="6.95" customHeight="1" x14ac:dyDescent="0.2">
      <c r="B9" s="9"/>
      <c r="C9" s="8"/>
    </row>
    <row r="10" spans="2:9" x14ac:dyDescent="0.2">
      <c r="B10" s="9"/>
      <c r="C10" s="8"/>
    </row>
    <row r="11" spans="2:9" ht="15" x14ac:dyDescent="0.25">
      <c r="B11" s="13" t="s">
        <v>201</v>
      </c>
      <c r="C11" s="8"/>
    </row>
    <row r="12" spans="2:9" ht="15" x14ac:dyDescent="0.25">
      <c r="B12" s="9" t="s">
        <v>202</v>
      </c>
      <c r="C12" s="23"/>
    </row>
    <row r="13" spans="2:9" x14ac:dyDescent="0.2">
      <c r="B13" s="9"/>
      <c r="C13" s="36"/>
    </row>
    <row r="14" spans="2:9" ht="15" thickBot="1" x14ac:dyDescent="0.25">
      <c r="B14" s="9"/>
      <c r="C14" s="8"/>
    </row>
    <row r="15" spans="2:9" ht="16.5" thickTop="1" thickBot="1" x14ac:dyDescent="0.3">
      <c r="B15" s="46" t="s">
        <v>141</v>
      </c>
      <c r="C15" s="45" t="str">
        <f>IFERROR(C22/#REF!,"")</f>
        <v/>
      </c>
      <c r="F15" s="40" t="e">
        <f>IF((G22+#REF!)=0,1,0)</f>
        <v>#REF!</v>
      </c>
    </row>
    <row r="16" spans="2:9" ht="15" thickTop="1" x14ac:dyDescent="0.2">
      <c r="B16" s="9"/>
      <c r="C16" s="8"/>
    </row>
    <row r="17" spans="2:7" x14ac:dyDescent="0.2">
      <c r="B17" s="9"/>
      <c r="C17" s="8"/>
    </row>
    <row r="18" spans="2:7" x14ac:dyDescent="0.2">
      <c r="B18" s="48"/>
      <c r="C18" s="8"/>
    </row>
    <row r="19" spans="2:7" ht="15" x14ac:dyDescent="0.25">
      <c r="B19" s="13" t="s">
        <v>149</v>
      </c>
      <c r="C19" s="8"/>
    </row>
    <row r="20" spans="2:7" ht="6.95" customHeight="1" x14ac:dyDescent="0.2">
      <c r="B20" s="9"/>
      <c r="C20" s="8"/>
    </row>
    <row r="21" spans="2:7" x14ac:dyDescent="0.2">
      <c r="B21" s="9" t="s">
        <v>203</v>
      </c>
      <c r="C21" s="8"/>
    </row>
    <row r="22" spans="2:7" x14ac:dyDescent="0.2">
      <c r="B22" s="47" t="s">
        <v>204</v>
      </c>
      <c r="C22" s="63"/>
      <c r="G22" s="40">
        <f>IF(C22="",1,0)</f>
        <v>1</v>
      </c>
    </row>
    <row r="23" spans="2:7" x14ac:dyDescent="0.2">
      <c r="B23" s="9"/>
      <c r="C23" s="8"/>
    </row>
    <row r="24" spans="2:7" x14ac:dyDescent="0.2">
      <c r="B24" s="9"/>
      <c r="C24" s="8"/>
    </row>
    <row r="25" spans="2:7" x14ac:dyDescent="0.2">
      <c r="B25" s="9"/>
      <c r="C25" s="8"/>
    </row>
    <row r="26" spans="2:7" x14ac:dyDescent="0.2">
      <c r="B26" s="9"/>
      <c r="C26" s="8"/>
    </row>
    <row r="27" spans="2:7" x14ac:dyDescent="0.2">
      <c r="B27" s="24"/>
      <c r="C27" s="57" t="s">
        <v>205</v>
      </c>
    </row>
  </sheetData>
  <conditionalFormatting sqref="C22">
    <cfRule type="expression" dxfId="0" priority="2">
      <formula>$G$22=1</formula>
    </cfRule>
  </conditionalFormatting>
  <dataValidations disablePrompts="1" count="1">
    <dataValidation type="whole" errorStyle="information" operator="greaterThan" allowBlank="1" showInputMessage="1" errorTitle="Please enter a whole number" error="The number of pregnant and postpartum people with a diagnosis of substance use disorder, including opioid use disorder" sqref="C22" xr:uid="{3EE42A66-94BB-4A6A-8FE9-1D30369EF204}">
      <formula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B8C8-7478-428F-BC91-577D176C1E55}">
  <sheetPr>
    <tabColor theme="1"/>
  </sheetPr>
  <dimension ref="B2:C10"/>
  <sheetViews>
    <sheetView workbookViewId="0">
      <selection activeCell="C22" sqref="C22:D22"/>
    </sheetView>
  </sheetViews>
  <sheetFormatPr defaultColWidth="9" defaultRowHeight="14.25" x14ac:dyDescent="0.2"/>
  <cols>
    <col min="1" max="1" width="2.625" style="73" customWidth="1"/>
    <col min="2" max="2" width="20.625" style="73" customWidth="1"/>
    <col min="3" max="3" width="12.625" style="73" customWidth="1"/>
    <col min="4" max="4" width="2.625" style="73" customWidth="1"/>
    <col min="5" max="16384" width="9" style="73"/>
  </cols>
  <sheetData>
    <row r="2" spans="2:3" ht="15" x14ac:dyDescent="0.25">
      <c r="B2" s="64" t="s">
        <v>26</v>
      </c>
      <c r="C2" s="64" t="s">
        <v>27</v>
      </c>
    </row>
    <row r="3" spans="2:3" x14ac:dyDescent="0.2">
      <c r="B3">
        <v>3</v>
      </c>
      <c r="C3">
        <f>'Step 2 | Measure #3'!L13</f>
        <v>0</v>
      </c>
    </row>
    <row r="4" spans="2:3" x14ac:dyDescent="0.2">
      <c r="B4">
        <v>4</v>
      </c>
      <c r="C4">
        <f>'Step 3 | Measure #4'!L13</f>
        <v>0</v>
      </c>
    </row>
    <row r="5" spans="2:3" x14ac:dyDescent="0.2">
      <c r="B5">
        <v>6</v>
      </c>
      <c r="C5">
        <f>IF('Step 1 | Contact Information'!C27='Unique Keys'!E5,1,0)</f>
        <v>0</v>
      </c>
    </row>
    <row r="6" spans="2:3" x14ac:dyDescent="0.2">
      <c r="B6">
        <v>7</v>
      </c>
      <c r="C6" s="38">
        <v>1</v>
      </c>
    </row>
    <row r="9" spans="2:3" x14ac:dyDescent="0.2">
      <c r="B9" t="s">
        <v>28</v>
      </c>
      <c r="C9">
        <f>SUM(C3:C6)</f>
        <v>1</v>
      </c>
    </row>
    <row r="10" spans="2:3" x14ac:dyDescent="0.2">
      <c r="B10" t="s">
        <v>29</v>
      </c>
      <c r="C10" t="str" cm="1">
        <f t="array" ref="C10">"This step is complete you are required to complete measures" &amp; IF(COUNTIF(C3:C6,1)=0,"", ": " &amp; _xlfn.TEXTJOIN(", ",TRUE,_xlfn._xlws.FILTER(B3:B6,C3:C6=1)))</f>
        <v>This step is complete you are required to complete measures: 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D2CC-100E-4799-9A1E-348C6C7BC34F}">
  <sheetPr>
    <tabColor theme="7"/>
  </sheetPr>
  <dimension ref="B1:I5"/>
  <sheetViews>
    <sheetView workbookViewId="0">
      <selection activeCell="C22" sqref="C22:D22"/>
    </sheetView>
  </sheetViews>
  <sheetFormatPr defaultRowHeight="14.25" x14ac:dyDescent="0.2"/>
  <cols>
    <col min="1" max="1" width="2.625" customWidth="1"/>
    <col min="2" max="2" width="20.375" bestFit="1" customWidth="1"/>
    <col min="3" max="6" width="12.625" customWidth="1"/>
    <col min="7" max="7" width="1.625" customWidth="1"/>
    <col min="8" max="8" width="5.625" customWidth="1"/>
    <col min="9" max="9" width="43.875" bestFit="1" customWidth="1"/>
    <col min="10" max="10" width="2.625" customWidth="1"/>
  </cols>
  <sheetData>
    <row r="1" spans="2:9" ht="15" x14ac:dyDescent="0.25">
      <c r="B1" s="64" t="s">
        <v>30</v>
      </c>
      <c r="C1" s="64" t="s">
        <v>31</v>
      </c>
      <c r="D1" s="64" t="s">
        <v>32</v>
      </c>
      <c r="E1" s="64" t="s">
        <v>33</v>
      </c>
      <c r="F1" s="64" t="s">
        <v>34</v>
      </c>
      <c r="H1" s="64" t="s">
        <v>35</v>
      </c>
      <c r="I1" s="64" t="s">
        <v>36</v>
      </c>
    </row>
    <row r="2" spans="2:9" x14ac:dyDescent="0.2">
      <c r="B2" t="s">
        <v>37</v>
      </c>
      <c r="C2">
        <v>1</v>
      </c>
      <c r="H2">
        <v>3</v>
      </c>
      <c r="I2" t="s">
        <v>38</v>
      </c>
    </row>
    <row r="3" spans="2:9" x14ac:dyDescent="0.2">
      <c r="B3" t="s">
        <v>39</v>
      </c>
      <c r="D3">
        <v>1</v>
      </c>
      <c r="H3">
        <v>4</v>
      </c>
      <c r="I3" t="s">
        <v>40</v>
      </c>
    </row>
    <row r="4" spans="2:9" x14ac:dyDescent="0.2">
      <c r="B4" t="s">
        <v>41</v>
      </c>
      <c r="E4">
        <v>1</v>
      </c>
      <c r="H4">
        <v>6</v>
      </c>
      <c r="I4" t="s">
        <v>41</v>
      </c>
    </row>
    <row r="5" spans="2:9" ht="57" x14ac:dyDescent="0.2">
      <c r="H5">
        <v>7</v>
      </c>
      <c r="I5" s="65"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B396-A053-442D-9394-24F02529225E}">
  <sheetPr>
    <tabColor theme="7"/>
  </sheetPr>
  <dimension ref="B1:K18"/>
  <sheetViews>
    <sheetView workbookViewId="0">
      <pane xSplit="2" ySplit="1" topLeftCell="C2" activePane="bottomRight" state="frozen"/>
      <selection pane="topRight" activeCell="C22" sqref="C22:D22"/>
      <selection pane="bottomLeft" activeCell="C22" sqref="C22:D22"/>
      <selection pane="bottomRight" activeCell="C22" sqref="C22:D22"/>
    </sheetView>
  </sheetViews>
  <sheetFormatPr defaultRowHeight="14.25" x14ac:dyDescent="0.2"/>
  <cols>
    <col min="1" max="1" width="2.625" customWidth="1"/>
    <col min="2" max="2" width="3.625" customWidth="1"/>
    <col min="3" max="3" width="20.625" customWidth="1"/>
    <col min="4" max="4" width="1.625" customWidth="1"/>
    <col min="5" max="5" width="20.625" customWidth="1"/>
    <col min="6" max="6" width="1.625" customWidth="1"/>
    <col min="7" max="7" width="20.625" customWidth="1"/>
    <col min="8" max="8" width="1.625" customWidth="1"/>
    <col min="9" max="9" width="20.625" customWidth="1"/>
    <col min="10" max="10" width="1.625" customWidth="1"/>
    <col min="11" max="11" width="20.625" customWidth="1"/>
    <col min="12" max="12" width="1.625" customWidth="1"/>
    <col min="13" max="13" width="20.625" customWidth="1"/>
    <col min="14" max="14" width="1.625" customWidth="1"/>
    <col min="15" max="15" width="20.625" customWidth="1"/>
    <col min="16" max="16" width="2.625" customWidth="1"/>
  </cols>
  <sheetData>
    <row r="1" spans="2:11" ht="15" x14ac:dyDescent="0.25">
      <c r="B1" s="1" t="s">
        <v>35</v>
      </c>
      <c r="C1" s="37" t="s">
        <v>43</v>
      </c>
      <c r="E1" s="37" t="s">
        <v>44</v>
      </c>
      <c r="G1" s="37" t="s">
        <v>45</v>
      </c>
      <c r="I1" s="37" t="s">
        <v>46</v>
      </c>
      <c r="K1" s="37" t="s">
        <v>47</v>
      </c>
    </row>
    <row r="2" spans="2:11" x14ac:dyDescent="0.2">
      <c r="B2">
        <v>1</v>
      </c>
      <c r="C2" s="38" t="s">
        <v>48</v>
      </c>
      <c r="E2" s="38" t="s">
        <v>39</v>
      </c>
      <c r="G2" s="38" t="s">
        <v>49</v>
      </c>
      <c r="I2" s="38" t="s">
        <v>50</v>
      </c>
      <c r="K2" s="38" t="s">
        <v>51</v>
      </c>
    </row>
    <row r="3" spans="2:11" x14ac:dyDescent="0.2">
      <c r="B3">
        <f>B2+1</f>
        <v>2</v>
      </c>
      <c r="C3" s="38" t="s">
        <v>52</v>
      </c>
      <c r="E3" s="38" t="s">
        <v>37</v>
      </c>
      <c r="G3" s="38" t="s">
        <v>53</v>
      </c>
      <c r="I3" s="38" t="s">
        <v>54</v>
      </c>
      <c r="K3" s="38" t="s">
        <v>52</v>
      </c>
    </row>
    <row r="4" spans="2:11" x14ac:dyDescent="0.2">
      <c r="B4">
        <f t="shared" ref="B4:B18" si="0">B3+1</f>
        <v>3</v>
      </c>
      <c r="E4" s="38" t="s">
        <v>55</v>
      </c>
      <c r="G4" s="38" t="s">
        <v>56</v>
      </c>
      <c r="I4" s="38" t="s">
        <v>57</v>
      </c>
      <c r="K4" s="38" t="s">
        <v>58</v>
      </c>
    </row>
    <row r="5" spans="2:11" x14ac:dyDescent="0.2">
      <c r="B5">
        <f t="shared" si="0"/>
        <v>4</v>
      </c>
      <c r="E5" s="38" t="s">
        <v>41</v>
      </c>
      <c r="G5" s="38" t="s">
        <v>59</v>
      </c>
      <c r="I5" s="38" t="s">
        <v>60</v>
      </c>
      <c r="K5" s="38" t="s">
        <v>61</v>
      </c>
    </row>
    <row r="6" spans="2:11" x14ac:dyDescent="0.2">
      <c r="B6">
        <f t="shared" si="0"/>
        <v>5</v>
      </c>
      <c r="G6" s="38" t="s">
        <v>62</v>
      </c>
      <c r="I6" s="38" t="s">
        <v>63</v>
      </c>
      <c r="K6" s="38" t="s">
        <v>64</v>
      </c>
    </row>
    <row r="7" spans="2:11" x14ac:dyDescent="0.2">
      <c r="B7">
        <f t="shared" si="0"/>
        <v>6</v>
      </c>
      <c r="G7" s="38" t="s">
        <v>65</v>
      </c>
      <c r="I7" s="38" t="s">
        <v>66</v>
      </c>
      <c r="K7" s="38" t="s">
        <v>67</v>
      </c>
    </row>
    <row r="8" spans="2:11" x14ac:dyDescent="0.2">
      <c r="B8">
        <f t="shared" si="0"/>
        <v>7</v>
      </c>
      <c r="G8" s="38" t="s">
        <v>68</v>
      </c>
    </row>
    <row r="9" spans="2:11" x14ac:dyDescent="0.2">
      <c r="B9">
        <f t="shared" si="0"/>
        <v>8</v>
      </c>
      <c r="G9" s="38" t="s">
        <v>69</v>
      </c>
    </row>
    <row r="10" spans="2:11" x14ac:dyDescent="0.2">
      <c r="B10">
        <f t="shared" si="0"/>
        <v>9</v>
      </c>
      <c r="G10" s="38" t="s">
        <v>70</v>
      </c>
    </row>
    <row r="11" spans="2:11" x14ac:dyDescent="0.2">
      <c r="B11">
        <f t="shared" si="0"/>
        <v>10</v>
      </c>
      <c r="G11" s="38" t="s">
        <v>71</v>
      </c>
    </row>
    <row r="12" spans="2:11" x14ac:dyDescent="0.2">
      <c r="B12">
        <f t="shared" si="0"/>
        <v>11</v>
      </c>
      <c r="G12" s="38" t="s">
        <v>72</v>
      </c>
    </row>
    <row r="13" spans="2:11" x14ac:dyDescent="0.2">
      <c r="B13">
        <f t="shared" si="0"/>
        <v>12</v>
      </c>
      <c r="G13" s="38" t="s">
        <v>73</v>
      </c>
    </row>
    <row r="14" spans="2:11" x14ac:dyDescent="0.2">
      <c r="B14">
        <f t="shared" si="0"/>
        <v>13</v>
      </c>
      <c r="G14" s="38" t="s">
        <v>74</v>
      </c>
    </row>
    <row r="15" spans="2:11" x14ac:dyDescent="0.2">
      <c r="B15">
        <f t="shared" si="0"/>
        <v>14</v>
      </c>
      <c r="G15" s="38" t="s">
        <v>75</v>
      </c>
    </row>
    <row r="16" spans="2:11" x14ac:dyDescent="0.2">
      <c r="B16">
        <f t="shared" si="0"/>
        <v>15</v>
      </c>
      <c r="G16" s="38" t="s">
        <v>76</v>
      </c>
    </row>
    <row r="17" spans="2:7" x14ac:dyDescent="0.2">
      <c r="B17">
        <f t="shared" si="0"/>
        <v>16</v>
      </c>
      <c r="G17" s="38" t="s">
        <v>77</v>
      </c>
    </row>
    <row r="18" spans="2:7" x14ac:dyDescent="0.2">
      <c r="B18">
        <f t="shared" si="0"/>
        <v>17</v>
      </c>
      <c r="G18" s="38" t="s">
        <v>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FFF06-58B1-439B-8DD0-26A018B74BD4}">
  <sheetPr>
    <tabColor theme="7"/>
  </sheetPr>
  <dimension ref="A1:K23"/>
  <sheetViews>
    <sheetView workbookViewId="0">
      <selection activeCell="C22" sqref="C22:D22"/>
    </sheetView>
  </sheetViews>
  <sheetFormatPr defaultRowHeight="14.25" x14ac:dyDescent="0.2"/>
  <cols>
    <col min="1" max="2" width="15.625" customWidth="1"/>
    <col min="3" max="3" width="30.625" customWidth="1"/>
    <col min="4" max="4" width="15.625" customWidth="1"/>
    <col min="5" max="5" width="30.625" customWidth="1"/>
    <col min="6" max="7" width="15.625" customWidth="1"/>
    <col min="8" max="8" width="30.625" customWidth="1"/>
    <col min="9" max="9" width="2.625" customWidth="1"/>
  </cols>
  <sheetData>
    <row r="1" spans="1:11" ht="15" x14ac:dyDescent="0.25">
      <c r="A1" s="37" t="s">
        <v>79</v>
      </c>
      <c r="B1" s="37" t="s">
        <v>80</v>
      </c>
      <c r="C1" s="37" t="s">
        <v>81</v>
      </c>
      <c r="D1" s="37" t="s">
        <v>43</v>
      </c>
      <c r="E1" s="37" t="s">
        <v>44</v>
      </c>
      <c r="F1" s="37" t="s">
        <v>45</v>
      </c>
      <c r="G1" s="37" t="s">
        <v>46</v>
      </c>
      <c r="H1" s="37" t="s">
        <v>47</v>
      </c>
      <c r="J1" s="33" t="s">
        <v>82</v>
      </c>
      <c r="K1" s="32" t="s">
        <v>83</v>
      </c>
    </row>
    <row r="2" spans="1:11" x14ac:dyDescent="0.2">
      <c r="A2" s="38">
        <v>120006</v>
      </c>
      <c r="B2" s="39">
        <v>82268</v>
      </c>
      <c r="C2" s="38" t="s">
        <v>84</v>
      </c>
      <c r="D2" s="38" t="s">
        <v>48</v>
      </c>
      <c r="E2" s="38" t="s">
        <v>39</v>
      </c>
      <c r="F2" s="38" t="s">
        <v>49</v>
      </c>
      <c r="G2" s="38" t="s">
        <v>50</v>
      </c>
      <c r="H2" s="38" t="s">
        <v>51</v>
      </c>
    </row>
    <row r="3" spans="1:11" x14ac:dyDescent="0.2">
      <c r="A3" s="38">
        <v>121307</v>
      </c>
      <c r="B3" s="39">
        <v>592445</v>
      </c>
      <c r="C3" s="38" t="s">
        <v>85</v>
      </c>
      <c r="D3" s="38" t="s">
        <v>52</v>
      </c>
      <c r="E3" s="38" t="s">
        <v>37</v>
      </c>
      <c r="F3" s="38" t="s">
        <v>53</v>
      </c>
      <c r="G3" s="38" t="s">
        <v>54</v>
      </c>
      <c r="H3" s="38" t="s">
        <v>52</v>
      </c>
    </row>
    <row r="4" spans="1:11" x14ac:dyDescent="0.2">
      <c r="A4" s="38">
        <v>120005</v>
      </c>
      <c r="B4" s="39">
        <v>251745</v>
      </c>
      <c r="C4" s="38" t="s">
        <v>86</v>
      </c>
      <c r="D4" s="38" t="s">
        <v>52</v>
      </c>
      <c r="E4" s="38" t="s">
        <v>39</v>
      </c>
      <c r="F4" s="38" t="s">
        <v>56</v>
      </c>
      <c r="G4" s="38" t="s">
        <v>54</v>
      </c>
      <c r="H4" s="38" t="s">
        <v>52</v>
      </c>
    </row>
    <row r="5" spans="1:11" x14ac:dyDescent="0.2">
      <c r="A5" s="38">
        <v>121304</v>
      </c>
      <c r="B5" s="39">
        <v>617475</v>
      </c>
      <c r="C5" s="38" t="s">
        <v>87</v>
      </c>
      <c r="D5" s="38" t="s">
        <v>52</v>
      </c>
      <c r="E5" s="38" t="s">
        <v>37</v>
      </c>
      <c r="F5" s="38" t="s">
        <v>59</v>
      </c>
      <c r="G5" s="38" t="s">
        <v>50</v>
      </c>
      <c r="H5" s="38" t="s">
        <v>52</v>
      </c>
    </row>
    <row r="6" spans="1:11" x14ac:dyDescent="0.2">
      <c r="A6" s="38">
        <v>120011</v>
      </c>
      <c r="B6" s="39">
        <v>82521</v>
      </c>
      <c r="C6" s="38" t="s">
        <v>88</v>
      </c>
      <c r="D6" s="38" t="s">
        <v>48</v>
      </c>
      <c r="E6" s="38" t="s">
        <v>39</v>
      </c>
      <c r="F6" s="38" t="s">
        <v>62</v>
      </c>
      <c r="G6" s="38" t="s">
        <v>50</v>
      </c>
      <c r="H6" s="38" t="s">
        <v>58</v>
      </c>
    </row>
    <row r="7" spans="1:11" x14ac:dyDescent="0.2">
      <c r="A7" s="38">
        <v>123300</v>
      </c>
      <c r="B7" s="39">
        <v>85498</v>
      </c>
      <c r="C7" s="38" t="s">
        <v>89</v>
      </c>
      <c r="D7" s="38" t="s">
        <v>48</v>
      </c>
      <c r="E7" s="38" t="s">
        <v>39</v>
      </c>
      <c r="F7" s="38" t="s">
        <v>62</v>
      </c>
      <c r="G7" s="38" t="s">
        <v>50</v>
      </c>
      <c r="H7" s="38" t="s">
        <v>61</v>
      </c>
    </row>
    <row r="8" spans="1:11" x14ac:dyDescent="0.2">
      <c r="A8" s="38">
        <v>121301</v>
      </c>
      <c r="B8" s="39">
        <v>5675</v>
      </c>
      <c r="C8" s="38" t="s">
        <v>90</v>
      </c>
      <c r="D8" s="38" t="s">
        <v>52</v>
      </c>
      <c r="E8" s="38" t="s">
        <v>37</v>
      </c>
      <c r="F8" s="38" t="s">
        <v>65</v>
      </c>
      <c r="G8" s="38" t="s">
        <v>54</v>
      </c>
      <c r="H8" s="38" t="s">
        <v>52</v>
      </c>
    </row>
    <row r="9" spans="1:11" x14ac:dyDescent="0.2">
      <c r="A9" s="38">
        <v>121300</v>
      </c>
      <c r="B9" s="39">
        <v>508145</v>
      </c>
      <c r="C9" s="38" t="s">
        <v>91</v>
      </c>
      <c r="D9" s="38" t="s">
        <v>52</v>
      </c>
      <c r="E9" s="38" t="s">
        <v>39</v>
      </c>
      <c r="F9" s="38" t="s">
        <v>68</v>
      </c>
      <c r="G9" s="38" t="s">
        <v>57</v>
      </c>
      <c r="H9" s="38" t="s">
        <v>52</v>
      </c>
    </row>
    <row r="10" spans="1:11" x14ac:dyDescent="0.2">
      <c r="A10" s="38">
        <v>121302</v>
      </c>
      <c r="B10" s="39">
        <v>592370</v>
      </c>
      <c r="C10" s="38" t="s">
        <v>92</v>
      </c>
      <c r="D10" s="38" t="s">
        <v>52</v>
      </c>
      <c r="E10" s="38" t="s">
        <v>37</v>
      </c>
      <c r="F10" s="38" t="s">
        <v>69</v>
      </c>
      <c r="G10" s="38" t="s">
        <v>54</v>
      </c>
      <c r="H10" s="38" t="s">
        <v>52</v>
      </c>
    </row>
    <row r="11" spans="1:11" x14ac:dyDescent="0.2">
      <c r="A11" s="38">
        <v>120019</v>
      </c>
      <c r="B11" s="39">
        <v>5774</v>
      </c>
      <c r="C11" s="38" t="s">
        <v>93</v>
      </c>
      <c r="D11" s="38" t="s">
        <v>52</v>
      </c>
      <c r="E11" s="38" t="s">
        <v>39</v>
      </c>
      <c r="F11" s="38" t="s">
        <v>70</v>
      </c>
      <c r="G11" s="38" t="s">
        <v>54</v>
      </c>
      <c r="H11" s="38" t="s">
        <v>52</v>
      </c>
    </row>
    <row r="12" spans="1:11" x14ac:dyDescent="0.2">
      <c r="A12" s="38">
        <v>120007</v>
      </c>
      <c r="B12" s="39">
        <v>6236</v>
      </c>
      <c r="C12" s="38" t="s">
        <v>94</v>
      </c>
      <c r="D12" s="38" t="s">
        <v>48</v>
      </c>
      <c r="E12" s="38" t="s">
        <v>55</v>
      </c>
      <c r="F12" s="38" t="s">
        <v>62</v>
      </c>
      <c r="G12" s="38" t="s">
        <v>50</v>
      </c>
      <c r="H12" s="38" t="s">
        <v>51</v>
      </c>
    </row>
    <row r="13" spans="1:11" x14ac:dyDescent="0.2">
      <c r="A13" s="38">
        <v>121308</v>
      </c>
      <c r="B13" s="39">
        <v>803701</v>
      </c>
      <c r="C13" s="38" t="s">
        <v>95</v>
      </c>
      <c r="D13" s="38" t="s">
        <v>48</v>
      </c>
      <c r="E13" s="38" t="s">
        <v>37</v>
      </c>
      <c r="F13" s="38" t="s">
        <v>71</v>
      </c>
      <c r="G13" s="38" t="s">
        <v>60</v>
      </c>
      <c r="H13" s="38" t="s">
        <v>64</v>
      </c>
    </row>
    <row r="14" spans="1:11" x14ac:dyDescent="0.2">
      <c r="A14" s="38">
        <v>121305</v>
      </c>
      <c r="B14" s="39">
        <v>803719</v>
      </c>
      <c r="C14" s="38" t="s">
        <v>96</v>
      </c>
      <c r="D14" s="38" t="s">
        <v>48</v>
      </c>
      <c r="E14" s="38" t="s">
        <v>37</v>
      </c>
      <c r="F14" s="38" t="s">
        <v>72</v>
      </c>
      <c r="G14" s="38" t="s">
        <v>63</v>
      </c>
      <c r="H14" s="38" t="s">
        <v>64</v>
      </c>
    </row>
    <row r="15" spans="1:11" x14ac:dyDescent="0.2">
      <c r="A15" s="38">
        <v>120002</v>
      </c>
      <c r="B15" s="39">
        <v>803678</v>
      </c>
      <c r="C15" s="38" t="s">
        <v>97</v>
      </c>
      <c r="D15" s="38" t="s">
        <v>48</v>
      </c>
      <c r="E15" s="38" t="s">
        <v>39</v>
      </c>
      <c r="F15" s="38" t="s">
        <v>73</v>
      </c>
      <c r="G15" s="38" t="s">
        <v>60</v>
      </c>
      <c r="H15" s="38" t="s">
        <v>64</v>
      </c>
    </row>
    <row r="16" spans="1:11" x14ac:dyDescent="0.2">
      <c r="A16" s="38">
        <v>121303</v>
      </c>
      <c r="B16" s="39">
        <v>2452</v>
      </c>
      <c r="C16" s="38" t="s">
        <v>98</v>
      </c>
      <c r="D16" s="38" t="s">
        <v>48</v>
      </c>
      <c r="E16" s="38" t="s">
        <v>37</v>
      </c>
      <c r="F16" s="38" t="s">
        <v>74</v>
      </c>
      <c r="G16" s="38" t="s">
        <v>66</v>
      </c>
      <c r="H16" s="38" t="s">
        <v>67</v>
      </c>
    </row>
    <row r="17" spans="1:8" x14ac:dyDescent="0.2">
      <c r="A17" s="38">
        <v>120028</v>
      </c>
      <c r="B17" s="39">
        <v>78352</v>
      </c>
      <c r="C17" s="38" t="s">
        <v>99</v>
      </c>
      <c r="D17" s="38" t="s">
        <v>48</v>
      </c>
      <c r="E17" s="38" t="s">
        <v>39</v>
      </c>
      <c r="F17" s="38" t="s">
        <v>75</v>
      </c>
      <c r="G17" s="38" t="s">
        <v>54</v>
      </c>
      <c r="H17" s="38" t="s">
        <v>67</v>
      </c>
    </row>
    <row r="18" spans="1:8" x14ac:dyDescent="0.2">
      <c r="A18" s="38">
        <v>120026</v>
      </c>
      <c r="B18" s="39">
        <v>85499</v>
      </c>
      <c r="C18" s="38" t="s">
        <v>100</v>
      </c>
      <c r="D18" s="38" t="s">
        <v>48</v>
      </c>
      <c r="E18" s="38" t="s">
        <v>55</v>
      </c>
      <c r="F18" s="38" t="s">
        <v>76</v>
      </c>
      <c r="G18" s="38" t="s">
        <v>50</v>
      </c>
      <c r="H18" s="38" t="s">
        <v>61</v>
      </c>
    </row>
    <row r="19" spans="1:8" x14ac:dyDescent="0.2">
      <c r="A19" s="38">
        <v>123025</v>
      </c>
      <c r="B19" s="39">
        <v>505521</v>
      </c>
      <c r="C19" s="38" t="s">
        <v>101</v>
      </c>
      <c r="D19" s="38" t="s">
        <v>48</v>
      </c>
      <c r="E19" s="38" t="s">
        <v>41</v>
      </c>
      <c r="F19" s="38" t="s">
        <v>62</v>
      </c>
      <c r="G19" s="38" t="s">
        <v>50</v>
      </c>
      <c r="H19" s="38" t="s">
        <v>51</v>
      </c>
    </row>
    <row r="20" spans="1:8" x14ac:dyDescent="0.2">
      <c r="A20" s="38">
        <v>121306</v>
      </c>
      <c r="B20" s="39">
        <v>592403</v>
      </c>
      <c r="C20" s="38" t="s">
        <v>102</v>
      </c>
      <c r="D20" s="38" t="s">
        <v>52</v>
      </c>
      <c r="E20" s="38" t="s">
        <v>37</v>
      </c>
      <c r="F20" s="38" t="s">
        <v>77</v>
      </c>
      <c r="G20" s="38" t="s">
        <v>57</v>
      </c>
      <c r="H20" s="38" t="s">
        <v>52</v>
      </c>
    </row>
    <row r="21" spans="1:8" x14ac:dyDescent="0.2">
      <c r="A21" s="38">
        <v>120022</v>
      </c>
      <c r="B21" s="39">
        <v>506074</v>
      </c>
      <c r="C21" s="38" t="s">
        <v>103</v>
      </c>
      <c r="D21" s="38" t="s">
        <v>48</v>
      </c>
      <c r="E21" s="38" t="s">
        <v>55</v>
      </c>
      <c r="F21" s="38" t="s">
        <v>62</v>
      </c>
      <c r="G21" s="38" t="s">
        <v>50</v>
      </c>
      <c r="H21" s="38" t="s">
        <v>61</v>
      </c>
    </row>
    <row r="22" spans="1:8" x14ac:dyDescent="0.2">
      <c r="A22" s="38">
        <v>120001</v>
      </c>
      <c r="B22" s="39">
        <v>490417</v>
      </c>
      <c r="C22" s="38" t="s">
        <v>104</v>
      </c>
      <c r="D22" s="38" t="s">
        <v>48</v>
      </c>
      <c r="E22" s="38" t="s">
        <v>39</v>
      </c>
      <c r="F22" s="38" t="s">
        <v>62</v>
      </c>
      <c r="G22" s="38" t="s">
        <v>50</v>
      </c>
      <c r="H22" s="38" t="s">
        <v>67</v>
      </c>
    </row>
    <row r="23" spans="1:8" x14ac:dyDescent="0.2">
      <c r="A23" s="38">
        <v>120014</v>
      </c>
      <c r="B23" s="39">
        <v>85500</v>
      </c>
      <c r="C23" s="38" t="s">
        <v>105</v>
      </c>
      <c r="D23" s="38" t="s">
        <v>48</v>
      </c>
      <c r="E23" s="38" t="s">
        <v>39</v>
      </c>
      <c r="F23" s="38" t="s">
        <v>78</v>
      </c>
      <c r="G23" s="38" t="s">
        <v>57</v>
      </c>
      <c r="H23" s="38" t="s">
        <v>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24C22-BA13-4153-BD23-CE52213B7410}">
  <sheetPr>
    <tabColor theme="0"/>
    <outlinePr showOutlineSymbols="0"/>
  </sheetPr>
  <dimension ref="A1:M40"/>
  <sheetViews>
    <sheetView showOutlineSymbols="0" zoomScale="85" zoomScaleNormal="85" workbookViewId="0">
      <pane xSplit="12" topLeftCell="M1" activePane="topRight" state="frozen"/>
      <selection pane="topRight" activeCell="C22" sqref="C22:D22"/>
    </sheetView>
  </sheetViews>
  <sheetFormatPr defaultColWidth="8.625" defaultRowHeight="14.25" outlineLevelCol="1" x14ac:dyDescent="0.2"/>
  <cols>
    <col min="1" max="1" width="2.625" style="10" customWidth="1"/>
    <col min="2" max="2" width="75.625" style="10" customWidth="1"/>
    <col min="3" max="3" width="50.625" style="10" customWidth="1"/>
    <col min="4" max="4" width="25.625" style="10" customWidth="1"/>
    <col min="5" max="5" width="2.625" style="10" customWidth="1"/>
    <col min="6" max="7" width="30.625" style="10" customWidth="1"/>
    <col min="8" max="8" width="2.625" style="10" customWidth="1"/>
    <col min="9" max="9" width="2.625" style="40" hidden="1" customWidth="1" outlineLevel="1"/>
    <col min="10" max="10" width="15.625" style="40" hidden="1" customWidth="1" outlineLevel="1"/>
    <col min="11" max="11" width="25.625" style="40" hidden="1" customWidth="1" outlineLevel="1"/>
    <col min="12" max="12" width="2.625" style="40" hidden="1" customWidth="1" outlineLevel="1"/>
    <col min="13" max="13" width="8.625" style="10" collapsed="1"/>
    <col min="14" max="16384" width="8.625" style="10"/>
  </cols>
  <sheetData>
    <row r="1" spans="1:11" x14ac:dyDescent="0.2">
      <c r="A1" s="2"/>
      <c r="B1" s="2"/>
      <c r="C1" s="2"/>
      <c r="D1" s="2"/>
      <c r="E1" s="2"/>
      <c r="F1" s="2"/>
      <c r="G1" s="2"/>
      <c r="H1" s="2"/>
    </row>
    <row r="2" spans="1:11" ht="14.1" customHeight="1" x14ac:dyDescent="0.25">
      <c r="A2" s="2"/>
      <c r="B2" s="3"/>
      <c r="C2" s="74"/>
      <c r="D2" s="5"/>
      <c r="E2" s="2"/>
      <c r="F2" s="2"/>
      <c r="G2" s="2"/>
      <c r="H2" s="2"/>
      <c r="J2" s="49" t="s">
        <v>106</v>
      </c>
      <c r="K2" s="50"/>
    </row>
    <row r="3" spans="1:11" ht="14.1" customHeight="1" x14ac:dyDescent="0.2">
      <c r="A3" s="2"/>
      <c r="B3" s="114" t="str">
        <f>Instructions!B3</f>
        <v>State of Hawai`i Med-QUEST Division (MQD)</v>
      </c>
      <c r="C3" s="75"/>
      <c r="D3" s="27"/>
      <c r="E3" s="2"/>
      <c r="F3" s="2"/>
      <c r="G3" s="2"/>
      <c r="H3" s="2"/>
    </row>
    <row r="4" spans="1:11" ht="14.1" customHeight="1" x14ac:dyDescent="0.25">
      <c r="A4" s="2"/>
      <c r="B4" s="114" t="str">
        <f>Instructions!B4</f>
        <v xml:space="preserve">2026 Hospital Quality Pay-for-Performance Program </v>
      </c>
      <c r="C4" s="75"/>
      <c r="D4" s="27"/>
      <c r="E4" s="2"/>
      <c r="F4" s="2"/>
      <c r="G4" s="2"/>
      <c r="H4" s="2"/>
      <c r="J4" s="43" t="s">
        <v>107</v>
      </c>
      <c r="K4" s="43" t="s">
        <v>108</v>
      </c>
    </row>
    <row r="5" spans="1:11" ht="14.1" customHeight="1" x14ac:dyDescent="0.2">
      <c r="A5" s="2"/>
      <c r="B5" s="114" t="str">
        <f>Instructions!B5</f>
        <v>Quality Measure Reporting Template</v>
      </c>
      <c r="C5" s="75"/>
      <c r="D5" s="27"/>
      <c r="E5" s="2"/>
      <c r="F5" s="2"/>
      <c r="G5" s="2"/>
      <c r="H5" s="2"/>
      <c r="J5" s="40">
        <f>IF(SUM(J15:J32)=0,1,0)</f>
        <v>0</v>
      </c>
      <c r="K5" s="40" t="s">
        <v>109</v>
      </c>
    </row>
    <row r="6" spans="1:11" ht="14.1" customHeight="1" x14ac:dyDescent="0.25">
      <c r="A6" s="2"/>
      <c r="B6" s="68"/>
      <c r="C6" s="76"/>
      <c r="D6" s="27"/>
      <c r="E6" s="2"/>
      <c r="F6" s="2"/>
      <c r="G6" s="2"/>
      <c r="H6" s="2"/>
    </row>
    <row r="7" spans="1:11" ht="14.1" customHeight="1" x14ac:dyDescent="0.2">
      <c r="A7" s="2"/>
      <c r="B7" s="9"/>
      <c r="C7" s="77"/>
      <c r="D7" s="8"/>
      <c r="E7" s="2"/>
      <c r="F7" s="2"/>
      <c r="G7" s="2"/>
      <c r="H7" s="2"/>
    </row>
    <row r="8" spans="1:11" ht="15" x14ac:dyDescent="0.25">
      <c r="A8" s="2"/>
      <c r="B8" s="58" t="s">
        <v>110</v>
      </c>
      <c r="C8" s="78"/>
      <c r="D8" s="59"/>
      <c r="E8" s="2"/>
      <c r="F8" s="2"/>
      <c r="G8" s="2"/>
      <c r="H8" s="2"/>
    </row>
    <row r="9" spans="1:11" ht="6.95" customHeight="1" x14ac:dyDescent="0.2">
      <c r="A9" s="2"/>
      <c r="B9" s="9"/>
      <c r="C9" s="77"/>
      <c r="D9" s="8"/>
      <c r="E9" s="2"/>
      <c r="F9" s="2"/>
      <c r="G9" s="2"/>
      <c r="H9" s="2"/>
    </row>
    <row r="10" spans="1:11" ht="14.1" customHeight="1" x14ac:dyDescent="0.2">
      <c r="A10" s="2"/>
      <c r="B10" s="9"/>
      <c r="C10" s="77"/>
      <c r="D10" s="8"/>
      <c r="E10" s="2"/>
      <c r="F10" s="2"/>
      <c r="G10" s="2"/>
      <c r="H10" s="2"/>
    </row>
    <row r="11" spans="1:11" ht="15" x14ac:dyDescent="0.25">
      <c r="A11" s="2"/>
      <c r="B11" s="13" t="s">
        <v>111</v>
      </c>
      <c r="C11" s="81"/>
      <c r="D11" s="8"/>
      <c r="E11" s="2"/>
      <c r="F11" s="2"/>
      <c r="G11" s="2"/>
      <c r="H11" s="2"/>
    </row>
    <row r="12" spans="1:11" ht="15" x14ac:dyDescent="0.25">
      <c r="A12" s="2"/>
      <c r="B12" s="9" t="s">
        <v>112</v>
      </c>
      <c r="C12" s="77"/>
      <c r="D12" s="8"/>
      <c r="E12" s="2"/>
      <c r="F12" s="2"/>
      <c r="G12" s="2"/>
      <c r="H12" s="2"/>
    </row>
    <row r="13" spans="1:11" x14ac:dyDescent="0.2">
      <c r="A13" s="2"/>
      <c r="B13" s="9"/>
      <c r="C13" s="77"/>
      <c r="D13" s="8"/>
      <c r="E13" s="2"/>
      <c r="F13" s="2"/>
      <c r="G13" s="2"/>
      <c r="H13" s="2"/>
    </row>
    <row r="14" spans="1:11" ht="15" x14ac:dyDescent="0.25">
      <c r="A14" s="2"/>
      <c r="B14" s="58" t="s">
        <v>113</v>
      </c>
      <c r="C14" s="78"/>
      <c r="D14" s="59"/>
      <c r="E14" s="2"/>
      <c r="F14" s="2"/>
      <c r="G14" s="2"/>
      <c r="H14" s="2"/>
    </row>
    <row r="15" spans="1:11" x14ac:dyDescent="0.2">
      <c r="A15" s="2"/>
      <c r="B15" s="28" t="s">
        <v>114</v>
      </c>
      <c r="C15" s="144"/>
      <c r="D15" s="145"/>
      <c r="E15" s="2"/>
      <c r="F15" s="2"/>
      <c r="G15" s="2"/>
      <c r="H15" s="2"/>
      <c r="J15" s="40">
        <f>IF(C15="",1,0)</f>
        <v>1</v>
      </c>
      <c r="K15" s="40" t="s">
        <v>115</v>
      </c>
    </row>
    <row r="16" spans="1:11" x14ac:dyDescent="0.2">
      <c r="A16" s="2"/>
      <c r="B16" s="28" t="s">
        <v>116</v>
      </c>
      <c r="C16" s="152"/>
      <c r="D16" s="153"/>
      <c r="E16" s="2"/>
      <c r="F16" s="2"/>
      <c r="G16" s="2"/>
      <c r="H16" s="2"/>
      <c r="J16" s="40">
        <f>IF(C16="",1,0)</f>
        <v>1</v>
      </c>
      <c r="K16" s="40" t="s">
        <v>115</v>
      </c>
    </row>
    <row r="17" spans="1:11" x14ac:dyDescent="0.2">
      <c r="A17" s="2"/>
      <c r="B17" s="28" t="s">
        <v>117</v>
      </c>
      <c r="C17" s="150"/>
      <c r="D17" s="151"/>
      <c r="E17" s="2"/>
      <c r="F17" s="2"/>
      <c r="G17" s="2"/>
      <c r="H17" s="2"/>
      <c r="J17" s="40">
        <f>IF(C17="",1,0)</f>
        <v>1</v>
      </c>
      <c r="K17" s="40" t="s">
        <v>115</v>
      </c>
    </row>
    <row r="18" spans="1:11" x14ac:dyDescent="0.2">
      <c r="A18" s="2"/>
      <c r="B18" s="28" t="s">
        <v>118</v>
      </c>
      <c r="C18" s="148"/>
      <c r="D18" s="149"/>
      <c r="E18" s="2"/>
      <c r="F18" s="2"/>
      <c r="G18" s="2"/>
      <c r="H18" s="2"/>
      <c r="J18" s="40">
        <f>IF(C18="",1,0)</f>
        <v>1</v>
      </c>
      <c r="K18" s="40" t="s">
        <v>115</v>
      </c>
    </row>
    <row r="19" spans="1:11" x14ac:dyDescent="0.2">
      <c r="A19" s="2"/>
      <c r="B19" s="28" t="s">
        <v>119</v>
      </c>
      <c r="C19" s="146"/>
      <c r="D19" s="147"/>
      <c r="E19" s="2"/>
      <c r="F19" s="2"/>
      <c r="G19" s="2"/>
      <c r="H19" s="2"/>
      <c r="J19" s="40">
        <f>IF(C19="",1,0)</f>
        <v>1</v>
      </c>
      <c r="K19" s="40" t="s">
        <v>115</v>
      </c>
    </row>
    <row r="20" spans="1:11" ht="6.95" customHeight="1" x14ac:dyDescent="0.2">
      <c r="A20" s="2"/>
      <c r="B20" s="9"/>
      <c r="C20" s="77"/>
      <c r="D20" s="8"/>
      <c r="E20" s="2"/>
      <c r="F20" s="2"/>
      <c r="G20" s="2"/>
      <c r="H20" s="2"/>
    </row>
    <row r="21" spans="1:11" ht="15" x14ac:dyDescent="0.25">
      <c r="A21" s="2"/>
      <c r="B21" s="58" t="s">
        <v>120</v>
      </c>
      <c r="C21" s="78"/>
      <c r="D21" s="59"/>
      <c r="E21" s="2"/>
      <c r="F21" s="2"/>
      <c r="G21" s="2"/>
      <c r="H21" s="2"/>
    </row>
    <row r="22" spans="1:11" x14ac:dyDescent="0.2">
      <c r="A22" s="2"/>
      <c r="B22" s="29" t="s">
        <v>121</v>
      </c>
      <c r="C22" s="154"/>
      <c r="D22" s="155"/>
      <c r="E22" s="2"/>
      <c r="F22" s="2"/>
      <c r="G22" s="2"/>
      <c r="H22" s="2"/>
      <c r="J22" s="40">
        <f>IF(C22="",1,0)</f>
        <v>1</v>
      </c>
      <c r="K22" s="40" t="s">
        <v>115</v>
      </c>
    </row>
    <row r="23" spans="1:11" ht="28.5" x14ac:dyDescent="0.2">
      <c r="A23" s="2"/>
      <c r="B23" s="30" t="s">
        <v>122</v>
      </c>
      <c r="C23" s="154"/>
      <c r="D23" s="155"/>
      <c r="E23" s="2"/>
      <c r="F23" s="2"/>
      <c r="G23" s="2"/>
      <c r="H23" s="2"/>
    </row>
    <row r="24" spans="1:11" ht="6.95" customHeight="1" x14ac:dyDescent="0.2">
      <c r="A24" s="2"/>
      <c r="B24" s="9"/>
      <c r="C24" s="77"/>
      <c r="D24" s="8"/>
      <c r="E24" s="2"/>
      <c r="F24" s="2"/>
      <c r="G24" s="2"/>
      <c r="H24" s="2"/>
    </row>
    <row r="25" spans="1:11" ht="15" x14ac:dyDescent="0.25">
      <c r="A25" s="2"/>
      <c r="B25" s="58" t="s">
        <v>123</v>
      </c>
      <c r="C25" s="78"/>
      <c r="D25" s="59"/>
      <c r="E25" s="2"/>
      <c r="F25" s="2"/>
      <c r="G25" s="2"/>
      <c r="H25" s="2"/>
    </row>
    <row r="26" spans="1:11" x14ac:dyDescent="0.2">
      <c r="A26" s="2"/>
      <c r="B26" s="31" t="s">
        <v>124</v>
      </c>
      <c r="C26" s="162" t="str">
        <f>TRIM(IFERROR(INDEX(Reference!D:D,MATCH($C$22,Reference!C:C,0)),""))</f>
        <v/>
      </c>
      <c r="D26" s="163"/>
      <c r="E26" s="2"/>
      <c r="F26" s="2"/>
      <c r="G26" s="2"/>
      <c r="H26" s="2"/>
    </row>
    <row r="27" spans="1:11" x14ac:dyDescent="0.2">
      <c r="A27" s="2"/>
      <c r="B27" s="28" t="s">
        <v>125</v>
      </c>
      <c r="C27" s="162" t="str">
        <f>TRIM(IFERROR(INDEX(Reference!E:E,MATCH($C$22,Reference!C:C,0)),""))</f>
        <v/>
      </c>
      <c r="D27" s="163"/>
      <c r="E27" s="2"/>
      <c r="F27" s="2"/>
      <c r="G27" s="2"/>
      <c r="H27" s="2"/>
    </row>
    <row r="28" spans="1:11" x14ac:dyDescent="0.2">
      <c r="A28" s="2"/>
      <c r="B28" s="28" t="s">
        <v>126</v>
      </c>
      <c r="C28" s="160" t="str">
        <f>IFERROR(INDEX(Reference!B:B,MATCH($C$22,Reference!C:C,0)),"")</f>
        <v/>
      </c>
      <c r="D28" s="161"/>
      <c r="E28" s="2"/>
      <c r="F28" s="2"/>
      <c r="G28" s="2"/>
      <c r="H28" s="2"/>
    </row>
    <row r="29" spans="1:11" x14ac:dyDescent="0.2">
      <c r="A29" s="2"/>
      <c r="B29" s="28" t="s">
        <v>127</v>
      </c>
      <c r="C29" s="158" t="str">
        <f>IFERROR(INDEX(Reference!A:A,MATCH($C$22,Reference!C:C,0)),"")</f>
        <v/>
      </c>
      <c r="D29" s="159"/>
      <c r="E29" s="2"/>
      <c r="F29" s="2"/>
      <c r="G29" s="2"/>
      <c r="H29" s="2"/>
    </row>
    <row r="30" spans="1:11" ht="6.95" customHeight="1" x14ac:dyDescent="0.2">
      <c r="A30" s="2"/>
      <c r="B30" s="51"/>
      <c r="C30" s="89"/>
      <c r="D30" s="15"/>
      <c r="E30" s="2"/>
      <c r="F30" s="2"/>
      <c r="G30" s="2"/>
      <c r="H30" s="2"/>
    </row>
    <row r="31" spans="1:11" ht="15" x14ac:dyDescent="0.25">
      <c r="A31" s="2"/>
      <c r="B31" s="58" t="s">
        <v>128</v>
      </c>
      <c r="C31" s="78"/>
      <c r="D31" s="59"/>
      <c r="E31" s="2"/>
      <c r="F31" s="2"/>
      <c r="G31" s="2"/>
      <c r="H31" s="2"/>
    </row>
    <row r="32" spans="1:11" ht="27.95" customHeight="1" x14ac:dyDescent="0.2">
      <c r="A32" s="2"/>
      <c r="B32" s="29" t="s">
        <v>129</v>
      </c>
      <c r="C32" s="156"/>
      <c r="D32" s="157"/>
      <c r="E32" s="2"/>
      <c r="F32" s="2"/>
      <c r="G32" s="2"/>
      <c r="H32" s="2"/>
      <c r="J32" s="40">
        <f>IF(C32="",1,0)</f>
        <v>1</v>
      </c>
      <c r="K32" s="40" t="s">
        <v>115</v>
      </c>
    </row>
    <row r="33" spans="1:8" x14ac:dyDescent="0.2">
      <c r="A33" s="2"/>
      <c r="B33" s="51"/>
      <c r="C33" s="89"/>
      <c r="D33" s="15"/>
      <c r="E33" s="2"/>
      <c r="F33" s="2"/>
      <c r="G33" s="2"/>
      <c r="H33" s="2"/>
    </row>
    <row r="34" spans="1:8" x14ac:dyDescent="0.2">
      <c r="A34" s="2"/>
      <c r="B34" s="52"/>
      <c r="C34" s="90"/>
      <c r="D34" s="113" t="str">
        <f>IF(J5=0,SUM(J15:J32)&amp;" "&amp;IF(SUM(J15:J32)=1,"Field","Fields")&amp;" Remaining",'Applicable Logic'!C10)</f>
        <v>7 Fields Remaining</v>
      </c>
      <c r="E34" s="2"/>
      <c r="F34" s="2"/>
      <c r="G34" s="2"/>
      <c r="H34" s="2"/>
    </row>
    <row r="35" spans="1:8" x14ac:dyDescent="0.2">
      <c r="A35" s="2"/>
      <c r="B35" s="2"/>
      <c r="C35" s="2"/>
      <c r="D35" s="2"/>
      <c r="E35" s="2"/>
      <c r="F35" s="2"/>
      <c r="G35" s="2"/>
      <c r="H35" s="2"/>
    </row>
    <row r="36" spans="1:8" ht="15" x14ac:dyDescent="0.25">
      <c r="B36" s="132" t="str">
        <f>IF(B37="","- Provide any additional comments below -","- The following comments will be submitted -")</f>
        <v>- Provide any additional comments below -</v>
      </c>
      <c r="C36" s="133"/>
      <c r="D36" s="134"/>
    </row>
    <row r="37" spans="1:8" x14ac:dyDescent="0.2">
      <c r="B37" s="135"/>
      <c r="C37" s="136"/>
      <c r="D37" s="137"/>
    </row>
    <row r="38" spans="1:8" x14ac:dyDescent="0.2">
      <c r="B38" s="138"/>
      <c r="C38" s="139"/>
      <c r="D38" s="140"/>
    </row>
    <row r="39" spans="1:8" x14ac:dyDescent="0.2">
      <c r="B39" s="138"/>
      <c r="C39" s="139"/>
      <c r="D39" s="140"/>
    </row>
    <row r="40" spans="1:8" x14ac:dyDescent="0.2">
      <c r="B40" s="141"/>
      <c r="C40" s="142"/>
      <c r="D40" s="143"/>
    </row>
  </sheetData>
  <sheetProtection algorithmName="SHA-512" hashValue="CkWWm1n2bK59Pf7rJEWabNpS6ANG/6wGLpq+zH38cOHzKF55Jz1Xj3R40kaSk8F+RQ2Z51EQNf5SSp5hJOD4/w==" saltValue="joJrvMpBX+5gXsFQpmTzQw==" spinCount="100000" sheet="1" objects="1" scenarios="1"/>
  <mergeCells count="14">
    <mergeCell ref="B36:D36"/>
    <mergeCell ref="B37:D40"/>
    <mergeCell ref="C15:D15"/>
    <mergeCell ref="C19:D19"/>
    <mergeCell ref="C18:D18"/>
    <mergeCell ref="C17:D17"/>
    <mergeCell ref="C16:D16"/>
    <mergeCell ref="C22:D22"/>
    <mergeCell ref="C23:D23"/>
    <mergeCell ref="C32:D32"/>
    <mergeCell ref="C29:D29"/>
    <mergeCell ref="C28:D28"/>
    <mergeCell ref="C27:D27"/>
    <mergeCell ref="C26:D26"/>
  </mergeCells>
  <conditionalFormatting sqref="B37:C37">
    <cfRule type="cellIs" dxfId="74" priority="13" operator="equal">
      <formula>""</formula>
    </cfRule>
  </conditionalFormatting>
  <conditionalFormatting sqref="B37:D40">
    <cfRule type="expression" dxfId="73" priority="1">
      <formula>$B37:$C40&lt;&gt;""</formula>
    </cfRule>
  </conditionalFormatting>
  <conditionalFormatting sqref="C15:C19 C22:C23">
    <cfRule type="cellIs" dxfId="72" priority="20" operator="equal">
      <formula>""</formula>
    </cfRule>
  </conditionalFormatting>
  <conditionalFormatting sqref="C26:C29">
    <cfRule type="cellIs" dxfId="71" priority="19" operator="equal">
      <formula>""</formula>
    </cfRule>
  </conditionalFormatting>
  <conditionalFormatting sqref="C32">
    <cfRule type="cellIs" dxfId="70" priority="15" operator="equal">
      <formula>""</formula>
    </cfRule>
  </conditionalFormatting>
  <conditionalFormatting sqref="C15:D19">
    <cfRule type="expression" dxfId="69" priority="10">
      <formula>$C15:$C19&lt;&gt;""</formula>
    </cfRule>
  </conditionalFormatting>
  <conditionalFormatting sqref="C22:D23">
    <cfRule type="expression" dxfId="67" priority="5">
      <formula>$C22&lt;&gt;""</formula>
    </cfRule>
    <cfRule type="expression" priority="9">
      <formula>$C22:$C23&lt;&gt;""</formula>
    </cfRule>
  </conditionalFormatting>
  <conditionalFormatting sqref="C23:D23">
    <cfRule type="expression" priority="7">
      <formula>$C23&lt;&gt;""</formula>
    </cfRule>
  </conditionalFormatting>
  <conditionalFormatting sqref="D34">
    <cfRule type="containsText" dxfId="66" priority="14" operator="containsText" text="required">
      <formula>NOT(ISERROR(SEARCH("required",D34)))</formula>
    </cfRule>
    <cfRule type="containsText" dxfId="65" priority="16" operator="containsText" text="continue">
      <formula>NOT(ISERROR(SEARCH("continue",D34)))</formula>
    </cfRule>
  </conditionalFormatting>
  <dataValidations count="1">
    <dataValidation type="list" allowBlank="1" showInputMessage="1" showErrorMessage="1" sqref="C32:D32" xr:uid="{C6AEB52C-3C4B-4A77-BA20-9976208C26DF}">
      <formula1>",,I Attest"</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8" operator="containsText" id="{51BF7C5C-F97A-4F00-80BC-A09A68010004}">
            <xm:f>NOT(ISERROR(SEARCH($C22&lt;&gt;"",C22)))</xm:f>
            <xm:f>$C22&lt;&gt;""</xm:f>
            <x14:dxf>
              <fill>
                <patternFill>
                  <bgColor theme="9" tint="0.79998168889431442"/>
                </patternFill>
              </fill>
            </x14:dxf>
          </x14:cfRule>
          <xm:sqref>C22:D22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E45EBE1-0761-440D-AD07-57FABC2F78D7}">
          <x14:formula1>
            <xm:f>Reference!$C$2:$C$23</xm:f>
          </x14:formula1>
          <xm:sqref>C22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52466-3289-491B-AFA4-A33313A8F330}">
  <sheetPr>
    <tabColor theme="0"/>
    <outlinePr showOutlineSymbols="0"/>
  </sheetPr>
  <dimension ref="B1:O3995"/>
  <sheetViews>
    <sheetView showOutlineSymbols="0" zoomScale="85" zoomScaleNormal="85" workbookViewId="0">
      <pane xSplit="14" topLeftCell="O1" activePane="topRight" state="frozen"/>
      <selection pane="topRight"/>
    </sheetView>
  </sheetViews>
  <sheetFormatPr defaultColWidth="8.625" defaultRowHeight="14.25" outlineLevelCol="1" x14ac:dyDescent="0.2"/>
  <cols>
    <col min="1" max="1" width="2.625" style="10" customWidth="1"/>
    <col min="2" max="2" width="75.625" style="10" customWidth="1"/>
    <col min="3" max="3" width="50.625" style="10" customWidth="1"/>
    <col min="4" max="4" width="25.625" style="10" customWidth="1"/>
    <col min="5" max="5" width="2.625" style="10" customWidth="1"/>
    <col min="6" max="7" width="30.625" style="67" customWidth="1"/>
    <col min="8" max="8" width="2.625" style="10" customWidth="1"/>
    <col min="9" max="9" width="1.625" style="40" hidden="1" customWidth="1" outlineLevel="1"/>
    <col min="10" max="12" width="15.625" style="40" hidden="1" customWidth="1" outlineLevel="1"/>
    <col min="13" max="13" width="35.625" style="40" hidden="1" customWidth="1" outlineLevel="1"/>
    <col min="14" max="14" width="1.625" style="40" hidden="1" customWidth="1" outlineLevel="1"/>
    <col min="15" max="15" width="8.625" style="10" collapsed="1"/>
    <col min="16" max="16384" width="8.625" style="10"/>
  </cols>
  <sheetData>
    <row r="1" spans="2:13" x14ac:dyDescent="0.2">
      <c r="F1" s="10"/>
      <c r="G1" s="10"/>
    </row>
    <row r="2" spans="2:13" ht="14.1" customHeight="1" x14ac:dyDescent="0.25">
      <c r="B2" s="3"/>
      <c r="C2" s="74"/>
      <c r="D2" s="5"/>
      <c r="F2" s="10"/>
      <c r="G2" s="10"/>
      <c r="J2" s="41" t="s">
        <v>106</v>
      </c>
      <c r="K2" s="41"/>
      <c r="L2" s="41"/>
      <c r="M2" s="41"/>
    </row>
    <row r="3" spans="2:13" ht="14.1" customHeight="1" x14ac:dyDescent="0.2">
      <c r="B3" s="114" t="str">
        <f>Instructions!B3</f>
        <v>State of Hawai`i Med-QUEST Division (MQD)</v>
      </c>
      <c r="C3" s="75"/>
      <c r="D3" s="27"/>
      <c r="F3" s="10"/>
      <c r="G3" s="10"/>
    </row>
    <row r="4" spans="2:13" ht="14.1" customHeight="1" x14ac:dyDescent="0.25">
      <c r="B4" s="114" t="str">
        <f>Instructions!B4</f>
        <v xml:space="preserve">2026 Hospital Quality Pay-for-Performance Program </v>
      </c>
      <c r="C4" s="75"/>
      <c r="D4" s="27"/>
      <c r="F4" s="10"/>
      <c r="G4" s="10"/>
      <c r="J4" s="43" t="s">
        <v>130</v>
      </c>
      <c r="K4" s="43" t="s">
        <v>131</v>
      </c>
      <c r="L4" s="43" t="s">
        <v>132</v>
      </c>
      <c r="M4" s="43" t="s">
        <v>108</v>
      </c>
    </row>
    <row r="5" spans="2:13" ht="14.1" customHeight="1" x14ac:dyDescent="0.2">
      <c r="B5" s="62" t="s">
        <v>133</v>
      </c>
      <c r="C5" s="75"/>
      <c r="D5" s="27"/>
      <c r="F5" s="10"/>
      <c r="G5" s="10"/>
      <c r="J5" s="40" t="b">
        <f>IF(AND(D15&gt;0,D15&lt;&gt;"",L21=1),1)</f>
        <v>0</v>
      </c>
      <c r="K5" s="40">
        <f>IF(K8+K10&lt;&gt;0,1,0)</f>
        <v>0</v>
      </c>
      <c r="M5" s="40" t="s">
        <v>134</v>
      </c>
    </row>
    <row r="6" spans="2:13" ht="14.1" customHeight="1" x14ac:dyDescent="0.25">
      <c r="B6" s="68"/>
      <c r="C6" s="76"/>
      <c r="D6" s="27"/>
      <c r="F6" s="10"/>
      <c r="G6" s="10"/>
    </row>
    <row r="7" spans="2:13" ht="14.1" customHeight="1" x14ac:dyDescent="0.2">
      <c r="B7" s="9"/>
      <c r="C7" s="77"/>
      <c r="D7" s="8"/>
      <c r="F7" s="10"/>
      <c r="G7" s="10"/>
    </row>
    <row r="8" spans="2:13" ht="15" x14ac:dyDescent="0.25">
      <c r="B8" s="58" t="s">
        <v>135</v>
      </c>
      <c r="C8" s="78"/>
      <c r="D8" s="59"/>
      <c r="F8" s="66" t="str">
        <f>IF(F10="","-Paste Admission Times Below-","-Admission Time-")</f>
        <v>-Paste Admission Times Below-</v>
      </c>
      <c r="G8" s="66" t="str">
        <f>IF(G10="","-Paste Discharge Times Below-","-Discharge Time-")</f>
        <v>-Paste Discharge Times Below-</v>
      </c>
      <c r="K8" s="40">
        <f>IF(F8="-Admission Time-",1,0)</f>
        <v>0</v>
      </c>
    </row>
    <row r="9" spans="2:13" ht="6.95" customHeight="1" x14ac:dyDescent="0.2">
      <c r="B9" s="9"/>
      <c r="C9" s="77"/>
      <c r="D9" s="8"/>
      <c r="F9" s="10"/>
      <c r="G9" s="10"/>
    </row>
    <row r="10" spans="2:13" x14ac:dyDescent="0.2">
      <c r="B10" s="9"/>
      <c r="C10" s="77"/>
      <c r="D10" s="23"/>
      <c r="F10" s="69"/>
      <c r="G10" s="69"/>
      <c r="K10" s="40">
        <f>IF(G8="-Discharge Time-",1,0)</f>
        <v>0</v>
      </c>
    </row>
    <row r="11" spans="2:13" ht="15" x14ac:dyDescent="0.25">
      <c r="B11" s="9" t="s">
        <v>136</v>
      </c>
      <c r="C11" s="77"/>
      <c r="D11" s="23"/>
      <c r="F11" s="69"/>
      <c r="G11" s="69"/>
    </row>
    <row r="12" spans="2:13" ht="15" x14ac:dyDescent="0.25">
      <c r="B12" s="9" t="s">
        <v>137</v>
      </c>
      <c r="C12" s="77"/>
      <c r="D12" s="23"/>
      <c r="F12" s="69"/>
      <c r="G12" s="69"/>
      <c r="L12" s="40">
        <f>IF('Step 1 | Contact Information'!C22="",0,1)</f>
        <v>0</v>
      </c>
      <c r="M12" s="40" t="s">
        <v>138</v>
      </c>
    </row>
    <row r="13" spans="2:13" ht="15" x14ac:dyDescent="0.25">
      <c r="B13" s="95" t="s">
        <v>139</v>
      </c>
      <c r="C13" s="77"/>
      <c r="D13" s="36"/>
      <c r="F13" s="69"/>
      <c r="G13" s="69"/>
      <c r="L13" s="40">
        <f>IF('Step 1 | Contact Information'!C27='Unique Keys'!E3,1,0)</f>
        <v>0</v>
      </c>
      <c r="M13" s="40" t="s">
        <v>140</v>
      </c>
    </row>
    <row r="14" spans="2:13" ht="15" thickBot="1" x14ac:dyDescent="0.25">
      <c r="B14" s="115" t="str">
        <f>IF('Step 1 | Contact Information'!C22="","Please complete 'Step 1 | Contact Information'",IF(L13=1,"","This measure only applies to Critical Access Hospitals, skip this tab."))</f>
        <v>Please complete 'Step 1 | Contact Information'</v>
      </c>
      <c r="C14" s="88"/>
      <c r="D14" s="44"/>
      <c r="F14" s="69"/>
      <c r="G14" s="69"/>
    </row>
    <row r="15" spans="2:13" ht="16.5" thickTop="1" thickBot="1" x14ac:dyDescent="0.3">
      <c r="B15" s="46" t="s">
        <v>141</v>
      </c>
      <c r="C15" s="79"/>
      <c r="D15" s="128" t="str">
        <f>IF(K5=1,D23,"")</f>
        <v/>
      </c>
      <c r="F15" s="69"/>
      <c r="G15" s="69"/>
    </row>
    <row r="16" spans="2:13" ht="15" thickTop="1" x14ac:dyDescent="0.2">
      <c r="B16" s="9"/>
      <c r="C16" s="77"/>
      <c r="D16" s="8"/>
      <c r="F16" s="69"/>
      <c r="G16" s="69"/>
    </row>
    <row r="17" spans="2:13" x14ac:dyDescent="0.2">
      <c r="B17" s="118" t="str">
        <f>IF(K5=1,"2a) Times are pasted, please continue to 2b.","2a) Paste your times in column 'F' &amp; 'G'. ")</f>
        <v xml:space="preserve">2a) Paste your times in column 'F' &amp; 'G'. </v>
      </c>
      <c r="C17" s="77"/>
      <c r="D17" s="42"/>
      <c r="F17" s="69"/>
      <c r="G17" s="69"/>
    </row>
    <row r="18" spans="2:13" x14ac:dyDescent="0.2">
      <c r="B18" s="9"/>
      <c r="C18" s="77"/>
      <c r="D18" s="8"/>
      <c r="F18" s="69"/>
      <c r="G18" s="69"/>
    </row>
    <row r="19" spans="2:13" x14ac:dyDescent="0.2">
      <c r="B19" s="118" t="str">
        <f>IF(F10="","","2b) Enter the total number of Medicaid ED visits in CY 2026.")</f>
        <v/>
      </c>
      <c r="C19" s="77"/>
      <c r="D19" s="106"/>
      <c r="F19" s="69"/>
      <c r="G19" s="69"/>
    </row>
    <row r="20" spans="2:13" x14ac:dyDescent="0.2">
      <c r="B20" s="9"/>
      <c r="C20" s="77"/>
      <c r="D20" s="8"/>
      <c r="F20" s="69"/>
      <c r="G20" s="69"/>
    </row>
    <row r="21" spans="2:13" x14ac:dyDescent="0.2">
      <c r="B21" s="118" t="str">
        <f>IF(OR(SUM(F:F)&gt;0,D17&gt;0),"2c) Is this based on sampling?","")</f>
        <v/>
      </c>
      <c r="C21" s="77"/>
      <c r="D21" s="106"/>
      <c r="F21" s="69"/>
      <c r="G21" s="69"/>
      <c r="K21" s="40">
        <f>IF(AND(B21&lt;&gt;"",D21=""),1,0)</f>
        <v>0</v>
      </c>
      <c r="L21" s="40">
        <f>IF(D21&lt;&gt;"",1,0)</f>
        <v>0</v>
      </c>
      <c r="M21" s="40" t="s">
        <v>142</v>
      </c>
    </row>
    <row r="22" spans="2:13" x14ac:dyDescent="0.2">
      <c r="B22" s="9"/>
      <c r="C22" s="77"/>
      <c r="D22" s="8"/>
      <c r="F22" s="69"/>
      <c r="G22" s="69"/>
    </row>
    <row r="23" spans="2:13" x14ac:dyDescent="0.2">
      <c r="B23" s="118" t="str">
        <f>IF(L21=1,"2d) This is your reported median time:","")</f>
        <v/>
      </c>
      <c r="C23" s="77"/>
      <c r="D23" s="129" t="str" cm="1">
        <f t="array" ref="D23">IF(L21&lt;&gt;1,"",IFERROR(MEDIAN(_xlfn._xlws.FILTER(MOD(G10:INDEX(G$10:G$1048576,MAX((G$10:G$1048576&lt;&gt;"")*ROW(G$10:G$1048576)))-F10:INDEX(F$10:F$1048576,MAX((F$10:F$1048576&lt;&gt;"")*ROW(F$10:F$1048576))),1)*1440,(F10:INDEX(F$10:F$1048576,MAX((F$10:F$1048576&lt;&gt;"")*ROW(F$10:F$1048576)))&lt;&gt;"")*(G10:INDEX(G$10:G$1048576,MAX((G$10:G$1048576&lt;&gt;"")*ROW(G$10:G$1048576)))&lt;&gt;""))),D17))</f>
        <v/>
      </c>
      <c r="F23" s="69"/>
      <c r="G23" s="69"/>
      <c r="K23" s="40">
        <f>IF(B23="",0,1)</f>
        <v>0</v>
      </c>
    </row>
    <row r="24" spans="2:13" x14ac:dyDescent="0.2">
      <c r="B24" s="9"/>
      <c r="C24" s="77"/>
      <c r="D24" s="8"/>
      <c r="F24" s="69"/>
      <c r="G24" s="69"/>
    </row>
    <row r="25" spans="2:13" x14ac:dyDescent="0.2">
      <c r="B25" s="24"/>
      <c r="C25" s="83"/>
      <c r="D25" s="113" t="str">
        <f>IF(L12=0,"",IF(AND(J5&lt;&gt;1,L13=1),"Incomplete","Please continue to ''Step 3 | Measure #4''"))</f>
        <v/>
      </c>
      <c r="F25" s="69"/>
      <c r="G25" s="69"/>
    </row>
    <row r="26" spans="2:13" x14ac:dyDescent="0.2">
      <c r="F26" s="69"/>
      <c r="G26" s="69"/>
    </row>
    <row r="27" spans="2:13" ht="15" x14ac:dyDescent="0.25">
      <c r="B27" s="132" t="str">
        <f>IF(B28="","- Provide any additional comments below -","- The following comments will be submitted -")</f>
        <v>- Provide any additional comments below -</v>
      </c>
      <c r="C27" s="133"/>
      <c r="D27" s="134"/>
      <c r="F27" s="69"/>
      <c r="G27" s="69"/>
    </row>
    <row r="28" spans="2:13" x14ac:dyDescent="0.2">
      <c r="B28" s="135"/>
      <c r="C28" s="136"/>
      <c r="D28" s="137"/>
      <c r="F28" s="69"/>
      <c r="G28" s="69"/>
    </row>
    <row r="29" spans="2:13" x14ac:dyDescent="0.2">
      <c r="B29" s="138"/>
      <c r="C29" s="139"/>
      <c r="D29" s="140"/>
      <c r="F29" s="69"/>
      <c r="G29" s="69"/>
    </row>
    <row r="30" spans="2:13" x14ac:dyDescent="0.2">
      <c r="B30" s="138"/>
      <c r="C30" s="139"/>
      <c r="D30" s="140"/>
      <c r="F30" s="69"/>
      <c r="G30" s="69"/>
    </row>
    <row r="31" spans="2:13" x14ac:dyDescent="0.2">
      <c r="B31" s="141"/>
      <c r="C31" s="142"/>
      <c r="D31" s="143"/>
      <c r="F31" s="69"/>
      <c r="G31" s="69"/>
    </row>
    <row r="32" spans="2:13" x14ac:dyDescent="0.2">
      <c r="F32" s="69"/>
      <c r="G32" s="69"/>
    </row>
    <row r="33" spans="6:7" x14ac:dyDescent="0.2">
      <c r="F33" s="69"/>
      <c r="G33" s="69"/>
    </row>
    <row r="34" spans="6:7" x14ac:dyDescent="0.2">
      <c r="F34" s="69"/>
      <c r="G34" s="69"/>
    </row>
    <row r="35" spans="6:7" x14ac:dyDescent="0.2">
      <c r="F35" s="69"/>
      <c r="G35" s="69"/>
    </row>
    <row r="36" spans="6:7" x14ac:dyDescent="0.2">
      <c r="F36" s="69"/>
      <c r="G36" s="69"/>
    </row>
    <row r="37" spans="6:7" x14ac:dyDescent="0.2">
      <c r="F37" s="69"/>
      <c r="G37" s="69"/>
    </row>
    <row r="38" spans="6:7" x14ac:dyDescent="0.2">
      <c r="F38" s="69"/>
      <c r="G38" s="69"/>
    </row>
    <row r="39" spans="6:7" x14ac:dyDescent="0.2">
      <c r="F39" s="69"/>
      <c r="G39" s="69"/>
    </row>
    <row r="40" spans="6:7" x14ac:dyDescent="0.2">
      <c r="F40" s="69"/>
      <c r="G40" s="69"/>
    </row>
    <row r="41" spans="6:7" x14ac:dyDescent="0.2">
      <c r="F41" s="69"/>
      <c r="G41" s="69"/>
    </row>
    <row r="42" spans="6:7" x14ac:dyDescent="0.2">
      <c r="F42" s="69"/>
      <c r="G42" s="69"/>
    </row>
    <row r="43" spans="6:7" x14ac:dyDescent="0.2">
      <c r="F43" s="69"/>
      <c r="G43" s="69"/>
    </row>
    <row r="44" spans="6:7" x14ac:dyDescent="0.2">
      <c r="F44" s="69"/>
      <c r="G44" s="69"/>
    </row>
    <row r="45" spans="6:7" x14ac:dyDescent="0.2">
      <c r="F45" s="69"/>
      <c r="G45" s="69"/>
    </row>
    <row r="46" spans="6:7" x14ac:dyDescent="0.2">
      <c r="F46" s="69"/>
      <c r="G46" s="69"/>
    </row>
    <row r="47" spans="6:7" x14ac:dyDescent="0.2">
      <c r="F47" s="69"/>
      <c r="G47" s="69"/>
    </row>
    <row r="48" spans="6:7" x14ac:dyDescent="0.2">
      <c r="F48" s="69"/>
      <c r="G48" s="69"/>
    </row>
    <row r="49" spans="6:7" x14ac:dyDescent="0.2">
      <c r="F49" s="69"/>
      <c r="G49" s="69"/>
    </row>
    <row r="50" spans="6:7" x14ac:dyDescent="0.2">
      <c r="F50" s="69"/>
      <c r="G50" s="69"/>
    </row>
    <row r="51" spans="6:7" x14ac:dyDescent="0.2">
      <c r="F51" s="69"/>
      <c r="G51" s="69"/>
    </row>
    <row r="52" spans="6:7" x14ac:dyDescent="0.2">
      <c r="F52" s="69"/>
      <c r="G52" s="69"/>
    </row>
    <row r="53" spans="6:7" x14ac:dyDescent="0.2">
      <c r="F53" s="69"/>
      <c r="G53" s="69"/>
    </row>
    <row r="54" spans="6:7" x14ac:dyDescent="0.2">
      <c r="F54" s="69"/>
      <c r="G54" s="69"/>
    </row>
    <row r="55" spans="6:7" x14ac:dyDescent="0.2">
      <c r="F55" s="69"/>
      <c r="G55" s="69"/>
    </row>
    <row r="56" spans="6:7" x14ac:dyDescent="0.2">
      <c r="F56" s="69"/>
      <c r="G56" s="69"/>
    </row>
    <row r="57" spans="6:7" x14ac:dyDescent="0.2">
      <c r="F57" s="69"/>
      <c r="G57" s="69"/>
    </row>
    <row r="58" spans="6:7" x14ac:dyDescent="0.2">
      <c r="F58" s="69"/>
      <c r="G58" s="69"/>
    </row>
    <row r="59" spans="6:7" x14ac:dyDescent="0.2">
      <c r="F59" s="69"/>
      <c r="G59" s="69"/>
    </row>
    <row r="60" spans="6:7" x14ac:dyDescent="0.2">
      <c r="F60" s="69"/>
      <c r="G60" s="69"/>
    </row>
    <row r="61" spans="6:7" x14ac:dyDescent="0.2">
      <c r="F61" s="69"/>
      <c r="G61" s="69"/>
    </row>
    <row r="62" spans="6:7" x14ac:dyDescent="0.2">
      <c r="F62" s="69"/>
      <c r="G62" s="69"/>
    </row>
    <row r="63" spans="6:7" x14ac:dyDescent="0.2">
      <c r="F63" s="69"/>
      <c r="G63" s="69"/>
    </row>
    <row r="64" spans="6:7" x14ac:dyDescent="0.2">
      <c r="F64" s="69"/>
      <c r="G64" s="69"/>
    </row>
    <row r="65" spans="6:7" x14ac:dyDescent="0.2">
      <c r="F65" s="69"/>
      <c r="G65" s="69"/>
    </row>
    <row r="66" spans="6:7" x14ac:dyDescent="0.2">
      <c r="F66" s="69"/>
      <c r="G66" s="69"/>
    </row>
    <row r="67" spans="6:7" x14ac:dyDescent="0.2">
      <c r="F67" s="69"/>
      <c r="G67" s="69"/>
    </row>
    <row r="68" spans="6:7" x14ac:dyDescent="0.2">
      <c r="F68" s="69"/>
      <c r="G68" s="69"/>
    </row>
    <row r="69" spans="6:7" x14ac:dyDescent="0.2">
      <c r="F69" s="69"/>
      <c r="G69" s="69"/>
    </row>
    <row r="70" spans="6:7" x14ac:dyDescent="0.2">
      <c r="F70" s="69"/>
      <c r="G70" s="69"/>
    </row>
    <row r="71" spans="6:7" x14ac:dyDescent="0.2">
      <c r="F71" s="69"/>
      <c r="G71" s="69"/>
    </row>
    <row r="72" spans="6:7" x14ac:dyDescent="0.2">
      <c r="F72" s="69"/>
      <c r="G72" s="69"/>
    </row>
    <row r="73" spans="6:7" x14ac:dyDescent="0.2">
      <c r="F73" s="69"/>
      <c r="G73" s="69"/>
    </row>
    <row r="74" spans="6:7" x14ac:dyDescent="0.2">
      <c r="F74" s="69"/>
      <c r="G74" s="69"/>
    </row>
    <row r="75" spans="6:7" x14ac:dyDescent="0.2">
      <c r="F75" s="69"/>
      <c r="G75" s="69"/>
    </row>
    <row r="76" spans="6:7" x14ac:dyDescent="0.2">
      <c r="F76" s="69"/>
      <c r="G76" s="69"/>
    </row>
    <row r="77" spans="6:7" x14ac:dyDescent="0.2">
      <c r="F77" s="69"/>
      <c r="G77" s="69"/>
    </row>
    <row r="78" spans="6:7" x14ac:dyDescent="0.2">
      <c r="F78" s="69"/>
      <c r="G78" s="69"/>
    </row>
    <row r="79" spans="6:7" x14ac:dyDescent="0.2">
      <c r="F79" s="69"/>
      <c r="G79" s="69"/>
    </row>
    <row r="80" spans="6:7" x14ac:dyDescent="0.2">
      <c r="F80" s="69"/>
      <c r="G80" s="69"/>
    </row>
    <row r="81" spans="6:7" x14ac:dyDescent="0.2">
      <c r="F81" s="69"/>
      <c r="G81" s="69"/>
    </row>
    <row r="82" spans="6:7" x14ac:dyDescent="0.2">
      <c r="F82" s="69"/>
      <c r="G82" s="69"/>
    </row>
    <row r="83" spans="6:7" x14ac:dyDescent="0.2">
      <c r="F83" s="69"/>
      <c r="G83" s="69"/>
    </row>
    <row r="84" spans="6:7" x14ac:dyDescent="0.2">
      <c r="F84" s="69"/>
      <c r="G84" s="69"/>
    </row>
    <row r="85" spans="6:7" x14ac:dyDescent="0.2">
      <c r="F85" s="69"/>
      <c r="G85" s="69"/>
    </row>
    <row r="86" spans="6:7" x14ac:dyDescent="0.2">
      <c r="F86" s="69"/>
      <c r="G86" s="69"/>
    </row>
    <row r="87" spans="6:7" x14ac:dyDescent="0.2">
      <c r="F87" s="69"/>
      <c r="G87" s="69"/>
    </row>
    <row r="88" spans="6:7" x14ac:dyDescent="0.2">
      <c r="F88" s="69"/>
      <c r="G88" s="69"/>
    </row>
    <row r="89" spans="6:7" x14ac:dyDescent="0.2">
      <c r="F89" s="69"/>
      <c r="G89" s="69"/>
    </row>
    <row r="90" spans="6:7" x14ac:dyDescent="0.2">
      <c r="F90" s="69"/>
      <c r="G90" s="69"/>
    </row>
    <row r="91" spans="6:7" x14ac:dyDescent="0.2">
      <c r="F91" s="69"/>
      <c r="G91" s="69"/>
    </row>
    <row r="92" spans="6:7" x14ac:dyDescent="0.2">
      <c r="F92" s="69"/>
      <c r="G92" s="69"/>
    </row>
    <row r="93" spans="6:7" x14ac:dyDescent="0.2">
      <c r="F93" s="69"/>
      <c r="G93" s="69"/>
    </row>
    <row r="94" spans="6:7" x14ac:dyDescent="0.2">
      <c r="F94" s="69"/>
      <c r="G94" s="69"/>
    </row>
    <row r="95" spans="6:7" x14ac:dyDescent="0.2">
      <c r="F95" s="69"/>
      <c r="G95" s="69"/>
    </row>
    <row r="96" spans="6:7" x14ac:dyDescent="0.2">
      <c r="F96" s="69"/>
      <c r="G96" s="69"/>
    </row>
    <row r="97" spans="6:7" x14ac:dyDescent="0.2">
      <c r="F97" s="69"/>
      <c r="G97" s="69"/>
    </row>
    <row r="98" spans="6:7" x14ac:dyDescent="0.2">
      <c r="F98" s="69"/>
      <c r="G98" s="69"/>
    </row>
    <row r="99" spans="6:7" x14ac:dyDescent="0.2">
      <c r="F99" s="69"/>
      <c r="G99" s="69"/>
    </row>
    <row r="100" spans="6:7" x14ac:dyDescent="0.2">
      <c r="F100" s="69"/>
      <c r="G100" s="69"/>
    </row>
    <row r="101" spans="6:7" x14ac:dyDescent="0.2">
      <c r="F101" s="69"/>
      <c r="G101" s="69"/>
    </row>
    <row r="102" spans="6:7" x14ac:dyDescent="0.2">
      <c r="F102" s="69"/>
      <c r="G102" s="69"/>
    </row>
    <row r="103" spans="6:7" x14ac:dyDescent="0.2">
      <c r="F103" s="69"/>
      <c r="G103" s="69"/>
    </row>
    <row r="104" spans="6:7" x14ac:dyDescent="0.2">
      <c r="F104" s="69"/>
      <c r="G104" s="69"/>
    </row>
    <row r="105" spans="6:7" x14ac:dyDescent="0.2">
      <c r="F105" s="69"/>
      <c r="G105" s="69"/>
    </row>
    <row r="106" spans="6:7" x14ac:dyDescent="0.2">
      <c r="F106" s="69"/>
      <c r="G106" s="69"/>
    </row>
    <row r="107" spans="6:7" x14ac:dyDescent="0.2">
      <c r="F107" s="69"/>
      <c r="G107" s="69"/>
    </row>
    <row r="108" spans="6:7" x14ac:dyDescent="0.2">
      <c r="F108" s="69"/>
      <c r="G108" s="69"/>
    </row>
    <row r="109" spans="6:7" x14ac:dyDescent="0.2">
      <c r="F109" s="69"/>
      <c r="G109" s="69"/>
    </row>
    <row r="110" spans="6:7" x14ac:dyDescent="0.2">
      <c r="F110" s="69"/>
      <c r="G110" s="69"/>
    </row>
    <row r="111" spans="6:7" x14ac:dyDescent="0.2">
      <c r="F111" s="69"/>
      <c r="G111" s="69"/>
    </row>
    <row r="112" spans="6:7" x14ac:dyDescent="0.2">
      <c r="F112" s="69"/>
      <c r="G112" s="69"/>
    </row>
    <row r="113" spans="6:7" x14ac:dyDescent="0.2">
      <c r="F113" s="69"/>
      <c r="G113" s="69"/>
    </row>
    <row r="114" spans="6:7" x14ac:dyDescent="0.2">
      <c r="F114" s="69"/>
      <c r="G114" s="69"/>
    </row>
    <row r="115" spans="6:7" x14ac:dyDescent="0.2">
      <c r="F115" s="69"/>
      <c r="G115" s="69"/>
    </row>
    <row r="116" spans="6:7" x14ac:dyDescent="0.2">
      <c r="F116" s="69"/>
      <c r="G116" s="69"/>
    </row>
    <row r="117" spans="6:7" x14ac:dyDescent="0.2">
      <c r="F117" s="69"/>
      <c r="G117" s="69"/>
    </row>
    <row r="118" spans="6:7" x14ac:dyDescent="0.2">
      <c r="F118" s="69"/>
      <c r="G118" s="69"/>
    </row>
    <row r="119" spans="6:7" x14ac:dyDescent="0.2">
      <c r="F119" s="69"/>
      <c r="G119" s="69"/>
    </row>
    <row r="120" spans="6:7" x14ac:dyDescent="0.2">
      <c r="F120" s="69"/>
      <c r="G120" s="69"/>
    </row>
    <row r="121" spans="6:7" x14ac:dyDescent="0.2">
      <c r="F121" s="69"/>
      <c r="G121" s="69"/>
    </row>
    <row r="122" spans="6:7" x14ac:dyDescent="0.2">
      <c r="F122" s="69"/>
      <c r="G122" s="69"/>
    </row>
    <row r="123" spans="6:7" x14ac:dyDescent="0.2">
      <c r="F123" s="69"/>
      <c r="G123" s="69"/>
    </row>
    <row r="124" spans="6:7" x14ac:dyDescent="0.2">
      <c r="F124" s="69"/>
      <c r="G124" s="69"/>
    </row>
    <row r="125" spans="6:7" x14ac:dyDescent="0.2">
      <c r="F125" s="69"/>
      <c r="G125" s="69"/>
    </row>
    <row r="126" spans="6:7" x14ac:dyDescent="0.2">
      <c r="F126" s="69"/>
      <c r="G126" s="69"/>
    </row>
    <row r="127" spans="6:7" x14ac:dyDescent="0.2">
      <c r="F127" s="69"/>
      <c r="G127" s="69"/>
    </row>
    <row r="128" spans="6:7" x14ac:dyDescent="0.2">
      <c r="F128" s="69"/>
      <c r="G128" s="69"/>
    </row>
    <row r="129" spans="6:7" x14ac:dyDescent="0.2">
      <c r="F129" s="69"/>
      <c r="G129" s="69"/>
    </row>
    <row r="130" spans="6:7" x14ac:dyDescent="0.2">
      <c r="F130" s="69"/>
      <c r="G130" s="69"/>
    </row>
    <row r="131" spans="6:7" x14ac:dyDescent="0.2">
      <c r="F131" s="69"/>
      <c r="G131" s="69"/>
    </row>
    <row r="132" spans="6:7" x14ac:dyDescent="0.2">
      <c r="F132" s="69"/>
      <c r="G132" s="69"/>
    </row>
    <row r="133" spans="6:7" x14ac:dyDescent="0.2">
      <c r="F133" s="69"/>
      <c r="G133" s="69"/>
    </row>
    <row r="134" spans="6:7" x14ac:dyDescent="0.2">
      <c r="F134" s="69"/>
      <c r="G134" s="69"/>
    </row>
    <row r="135" spans="6:7" x14ac:dyDescent="0.2">
      <c r="F135" s="69"/>
      <c r="G135" s="69"/>
    </row>
    <row r="136" spans="6:7" x14ac:dyDescent="0.2">
      <c r="F136" s="69"/>
      <c r="G136" s="69"/>
    </row>
    <row r="137" spans="6:7" x14ac:dyDescent="0.2">
      <c r="F137" s="69"/>
      <c r="G137" s="69"/>
    </row>
    <row r="138" spans="6:7" x14ac:dyDescent="0.2">
      <c r="F138" s="69"/>
      <c r="G138" s="69"/>
    </row>
    <row r="139" spans="6:7" x14ac:dyDescent="0.2">
      <c r="F139" s="69"/>
      <c r="G139" s="69"/>
    </row>
    <row r="140" spans="6:7" x14ac:dyDescent="0.2">
      <c r="F140" s="69"/>
      <c r="G140" s="69"/>
    </row>
    <row r="141" spans="6:7" x14ac:dyDescent="0.2">
      <c r="F141" s="69"/>
      <c r="G141" s="69"/>
    </row>
    <row r="142" spans="6:7" x14ac:dyDescent="0.2">
      <c r="F142" s="69"/>
      <c r="G142" s="69"/>
    </row>
    <row r="143" spans="6:7" x14ac:dyDescent="0.2">
      <c r="F143" s="69"/>
      <c r="G143" s="69"/>
    </row>
    <row r="144" spans="6:7" x14ac:dyDescent="0.2">
      <c r="F144" s="69"/>
      <c r="G144" s="69"/>
    </row>
    <row r="145" spans="6:7" x14ac:dyDescent="0.2">
      <c r="F145" s="69"/>
      <c r="G145" s="69"/>
    </row>
    <row r="146" spans="6:7" x14ac:dyDescent="0.2">
      <c r="F146" s="69"/>
      <c r="G146" s="69"/>
    </row>
    <row r="147" spans="6:7" x14ac:dyDescent="0.2">
      <c r="F147" s="69"/>
      <c r="G147" s="69"/>
    </row>
    <row r="148" spans="6:7" x14ac:dyDescent="0.2">
      <c r="F148" s="69"/>
      <c r="G148" s="69"/>
    </row>
    <row r="149" spans="6:7" x14ac:dyDescent="0.2">
      <c r="F149" s="69"/>
      <c r="G149" s="69"/>
    </row>
    <row r="150" spans="6:7" x14ac:dyDescent="0.2">
      <c r="F150" s="69"/>
      <c r="G150" s="69"/>
    </row>
    <row r="151" spans="6:7" x14ac:dyDescent="0.2">
      <c r="F151" s="69"/>
      <c r="G151" s="69"/>
    </row>
    <row r="152" spans="6:7" x14ac:dyDescent="0.2">
      <c r="F152" s="69"/>
      <c r="G152" s="69"/>
    </row>
    <row r="153" spans="6:7" x14ac:dyDescent="0.2">
      <c r="F153" s="69"/>
      <c r="G153" s="69"/>
    </row>
    <row r="154" spans="6:7" x14ac:dyDescent="0.2">
      <c r="F154" s="69"/>
      <c r="G154" s="69"/>
    </row>
    <row r="155" spans="6:7" x14ac:dyDescent="0.2">
      <c r="F155" s="69"/>
      <c r="G155" s="69"/>
    </row>
    <row r="156" spans="6:7" x14ac:dyDescent="0.2">
      <c r="F156" s="69"/>
      <c r="G156" s="69"/>
    </row>
    <row r="157" spans="6:7" x14ac:dyDescent="0.2">
      <c r="F157" s="69"/>
      <c r="G157" s="69"/>
    </row>
    <row r="158" spans="6:7" x14ac:dyDescent="0.2">
      <c r="F158" s="69"/>
      <c r="G158" s="69"/>
    </row>
    <row r="159" spans="6:7" x14ac:dyDescent="0.2">
      <c r="F159" s="69"/>
      <c r="G159" s="69"/>
    </row>
    <row r="160" spans="6:7" x14ac:dyDescent="0.2">
      <c r="F160" s="69"/>
      <c r="G160" s="69"/>
    </row>
    <row r="161" spans="6:7" x14ac:dyDescent="0.2">
      <c r="F161" s="69"/>
      <c r="G161" s="69"/>
    </row>
    <row r="162" spans="6:7" x14ac:dyDescent="0.2">
      <c r="F162" s="69"/>
      <c r="G162" s="69"/>
    </row>
    <row r="163" spans="6:7" x14ac:dyDescent="0.2">
      <c r="F163" s="69"/>
      <c r="G163" s="69"/>
    </row>
    <row r="164" spans="6:7" x14ac:dyDescent="0.2">
      <c r="F164" s="69"/>
      <c r="G164" s="69"/>
    </row>
    <row r="165" spans="6:7" x14ac:dyDescent="0.2">
      <c r="F165" s="69"/>
      <c r="G165" s="69"/>
    </row>
    <row r="166" spans="6:7" x14ac:dyDescent="0.2">
      <c r="F166" s="69"/>
      <c r="G166" s="69"/>
    </row>
    <row r="167" spans="6:7" x14ac:dyDescent="0.2">
      <c r="F167" s="69"/>
      <c r="G167" s="69"/>
    </row>
    <row r="168" spans="6:7" x14ac:dyDescent="0.2">
      <c r="F168" s="69"/>
      <c r="G168" s="69"/>
    </row>
    <row r="169" spans="6:7" x14ac:dyDescent="0.2">
      <c r="F169" s="69"/>
      <c r="G169" s="69"/>
    </row>
    <row r="170" spans="6:7" x14ac:dyDescent="0.2">
      <c r="F170" s="69"/>
      <c r="G170" s="69"/>
    </row>
    <row r="171" spans="6:7" x14ac:dyDescent="0.2">
      <c r="F171" s="69"/>
      <c r="G171" s="69"/>
    </row>
    <row r="172" spans="6:7" x14ac:dyDescent="0.2">
      <c r="F172" s="69"/>
      <c r="G172" s="69"/>
    </row>
    <row r="173" spans="6:7" x14ac:dyDescent="0.2">
      <c r="F173" s="69"/>
      <c r="G173" s="69"/>
    </row>
    <row r="174" spans="6:7" x14ac:dyDescent="0.2">
      <c r="F174" s="69"/>
      <c r="G174" s="69"/>
    </row>
    <row r="175" spans="6:7" x14ac:dyDescent="0.2">
      <c r="F175" s="69"/>
      <c r="G175" s="69"/>
    </row>
    <row r="176" spans="6:7" x14ac:dyDescent="0.2">
      <c r="F176" s="69"/>
      <c r="G176" s="69"/>
    </row>
    <row r="177" spans="6:7" x14ac:dyDescent="0.2">
      <c r="F177" s="69"/>
      <c r="G177" s="69"/>
    </row>
    <row r="178" spans="6:7" x14ac:dyDescent="0.2">
      <c r="F178" s="69"/>
      <c r="G178" s="69"/>
    </row>
    <row r="179" spans="6:7" x14ac:dyDescent="0.2">
      <c r="F179" s="69"/>
      <c r="G179" s="69"/>
    </row>
    <row r="180" spans="6:7" x14ac:dyDescent="0.2">
      <c r="F180" s="69"/>
      <c r="G180" s="69"/>
    </row>
    <row r="181" spans="6:7" x14ac:dyDescent="0.2">
      <c r="F181" s="69"/>
      <c r="G181" s="69"/>
    </row>
    <row r="182" spans="6:7" x14ac:dyDescent="0.2">
      <c r="F182" s="69"/>
      <c r="G182" s="69"/>
    </row>
    <row r="183" spans="6:7" x14ac:dyDescent="0.2">
      <c r="F183" s="69"/>
      <c r="G183" s="69"/>
    </row>
    <row r="184" spans="6:7" x14ac:dyDescent="0.2">
      <c r="F184" s="69"/>
      <c r="G184" s="69"/>
    </row>
    <row r="185" spans="6:7" x14ac:dyDescent="0.2">
      <c r="F185" s="69"/>
      <c r="G185" s="69"/>
    </row>
    <row r="186" spans="6:7" x14ac:dyDescent="0.2">
      <c r="F186" s="69"/>
      <c r="G186" s="69"/>
    </row>
    <row r="187" spans="6:7" x14ac:dyDescent="0.2">
      <c r="F187" s="69"/>
      <c r="G187" s="69"/>
    </row>
    <row r="188" spans="6:7" x14ac:dyDescent="0.2">
      <c r="F188" s="69"/>
      <c r="G188" s="69"/>
    </row>
    <row r="189" spans="6:7" x14ac:dyDescent="0.2">
      <c r="F189" s="69"/>
      <c r="G189" s="69"/>
    </row>
    <row r="190" spans="6:7" x14ac:dyDescent="0.2">
      <c r="F190" s="69"/>
      <c r="G190" s="69"/>
    </row>
    <row r="191" spans="6:7" x14ac:dyDescent="0.2">
      <c r="F191" s="69"/>
      <c r="G191" s="69"/>
    </row>
    <row r="192" spans="6:7" x14ac:dyDescent="0.2">
      <c r="F192" s="69"/>
      <c r="G192" s="69"/>
    </row>
    <row r="193" spans="6:7" x14ac:dyDescent="0.2">
      <c r="F193" s="69"/>
      <c r="G193" s="69"/>
    </row>
    <row r="194" spans="6:7" x14ac:dyDescent="0.2">
      <c r="F194" s="69"/>
      <c r="G194" s="69"/>
    </row>
    <row r="195" spans="6:7" x14ac:dyDescent="0.2">
      <c r="F195" s="69"/>
      <c r="G195" s="69"/>
    </row>
    <row r="196" spans="6:7" x14ac:dyDescent="0.2">
      <c r="F196" s="69"/>
      <c r="G196" s="69"/>
    </row>
    <row r="197" spans="6:7" x14ac:dyDescent="0.2">
      <c r="F197" s="69"/>
      <c r="G197" s="69"/>
    </row>
    <row r="198" spans="6:7" x14ac:dyDescent="0.2">
      <c r="F198" s="69"/>
      <c r="G198" s="69"/>
    </row>
    <row r="199" spans="6:7" x14ac:dyDescent="0.2">
      <c r="F199" s="69"/>
      <c r="G199" s="69"/>
    </row>
    <row r="200" spans="6:7" x14ac:dyDescent="0.2">
      <c r="F200" s="69"/>
      <c r="G200" s="69"/>
    </row>
    <row r="201" spans="6:7" x14ac:dyDescent="0.2">
      <c r="F201" s="69"/>
      <c r="G201" s="69"/>
    </row>
    <row r="202" spans="6:7" x14ac:dyDescent="0.2">
      <c r="F202" s="69"/>
      <c r="G202" s="69"/>
    </row>
    <row r="203" spans="6:7" x14ac:dyDescent="0.2">
      <c r="F203" s="69"/>
      <c r="G203" s="69"/>
    </row>
    <row r="204" spans="6:7" x14ac:dyDescent="0.2">
      <c r="F204" s="69"/>
      <c r="G204" s="69"/>
    </row>
    <row r="205" spans="6:7" x14ac:dyDescent="0.2">
      <c r="F205" s="69"/>
      <c r="G205" s="69"/>
    </row>
    <row r="206" spans="6:7" x14ac:dyDescent="0.2">
      <c r="F206" s="69"/>
      <c r="G206" s="69"/>
    </row>
    <row r="207" spans="6:7" x14ac:dyDescent="0.2">
      <c r="F207" s="69"/>
      <c r="G207" s="69"/>
    </row>
    <row r="208" spans="6:7" x14ac:dyDescent="0.2">
      <c r="F208" s="69"/>
      <c r="G208" s="69"/>
    </row>
    <row r="209" spans="6:7" x14ac:dyDescent="0.2">
      <c r="F209" s="69"/>
      <c r="G209" s="69"/>
    </row>
    <row r="210" spans="6:7" x14ac:dyDescent="0.2">
      <c r="F210" s="69"/>
      <c r="G210" s="69"/>
    </row>
    <row r="211" spans="6:7" x14ac:dyDescent="0.2">
      <c r="F211" s="69"/>
      <c r="G211" s="69"/>
    </row>
    <row r="212" spans="6:7" x14ac:dyDescent="0.2">
      <c r="F212" s="69"/>
      <c r="G212" s="69"/>
    </row>
    <row r="213" spans="6:7" x14ac:dyDescent="0.2">
      <c r="F213" s="69"/>
      <c r="G213" s="69"/>
    </row>
    <row r="214" spans="6:7" x14ac:dyDescent="0.2">
      <c r="F214" s="69"/>
      <c r="G214" s="69"/>
    </row>
    <row r="215" spans="6:7" x14ac:dyDescent="0.2">
      <c r="F215" s="69"/>
      <c r="G215" s="69"/>
    </row>
    <row r="216" spans="6:7" x14ac:dyDescent="0.2">
      <c r="F216" s="69"/>
      <c r="G216" s="69"/>
    </row>
    <row r="217" spans="6:7" x14ac:dyDescent="0.2">
      <c r="F217" s="69"/>
      <c r="G217" s="69"/>
    </row>
    <row r="218" spans="6:7" x14ac:dyDescent="0.2">
      <c r="F218" s="69"/>
      <c r="G218" s="69"/>
    </row>
    <row r="219" spans="6:7" x14ac:dyDescent="0.2">
      <c r="F219" s="69"/>
      <c r="G219" s="69"/>
    </row>
    <row r="220" spans="6:7" x14ac:dyDescent="0.2">
      <c r="F220" s="69"/>
      <c r="G220" s="69"/>
    </row>
    <row r="221" spans="6:7" x14ac:dyDescent="0.2">
      <c r="F221" s="69"/>
      <c r="G221" s="69"/>
    </row>
    <row r="222" spans="6:7" x14ac:dyDescent="0.2">
      <c r="F222" s="69"/>
      <c r="G222" s="69"/>
    </row>
    <row r="223" spans="6:7" x14ac:dyDescent="0.2">
      <c r="F223" s="69"/>
      <c r="G223" s="69"/>
    </row>
    <row r="224" spans="6:7" x14ac:dyDescent="0.2">
      <c r="F224" s="69"/>
      <c r="G224" s="69"/>
    </row>
    <row r="225" spans="6:7" x14ac:dyDescent="0.2">
      <c r="F225" s="69"/>
      <c r="G225" s="69"/>
    </row>
    <row r="226" spans="6:7" x14ac:dyDescent="0.2">
      <c r="F226" s="69"/>
      <c r="G226" s="69"/>
    </row>
    <row r="227" spans="6:7" x14ac:dyDescent="0.2">
      <c r="F227" s="69"/>
      <c r="G227" s="69"/>
    </row>
    <row r="228" spans="6:7" x14ac:dyDescent="0.2">
      <c r="F228" s="69"/>
      <c r="G228" s="69"/>
    </row>
    <row r="229" spans="6:7" x14ac:dyDescent="0.2">
      <c r="F229" s="69"/>
      <c r="G229" s="69"/>
    </row>
    <row r="230" spans="6:7" x14ac:dyDescent="0.2">
      <c r="F230" s="69"/>
      <c r="G230" s="69"/>
    </row>
    <row r="231" spans="6:7" x14ac:dyDescent="0.2">
      <c r="F231" s="69"/>
      <c r="G231" s="69"/>
    </row>
    <row r="232" spans="6:7" x14ac:dyDescent="0.2">
      <c r="F232" s="69"/>
      <c r="G232" s="69"/>
    </row>
    <row r="233" spans="6:7" x14ac:dyDescent="0.2">
      <c r="F233" s="69"/>
      <c r="G233" s="69"/>
    </row>
    <row r="234" spans="6:7" x14ac:dyDescent="0.2">
      <c r="F234" s="69"/>
      <c r="G234" s="69"/>
    </row>
    <row r="235" spans="6:7" x14ac:dyDescent="0.2">
      <c r="F235" s="69"/>
      <c r="G235" s="69"/>
    </row>
    <row r="236" spans="6:7" x14ac:dyDescent="0.2">
      <c r="F236" s="69"/>
      <c r="G236" s="69"/>
    </row>
    <row r="237" spans="6:7" x14ac:dyDescent="0.2">
      <c r="F237" s="69"/>
      <c r="G237" s="69"/>
    </row>
    <row r="238" spans="6:7" x14ac:dyDescent="0.2">
      <c r="F238" s="69"/>
      <c r="G238" s="69"/>
    </row>
    <row r="239" spans="6:7" x14ac:dyDescent="0.2">
      <c r="F239" s="69"/>
      <c r="G239" s="69"/>
    </row>
    <row r="240" spans="6:7" x14ac:dyDescent="0.2">
      <c r="F240" s="69"/>
      <c r="G240" s="69"/>
    </row>
    <row r="241" spans="6:7" x14ac:dyDescent="0.2">
      <c r="F241" s="69"/>
      <c r="G241" s="69"/>
    </row>
    <row r="242" spans="6:7" x14ac:dyDescent="0.2">
      <c r="F242" s="69"/>
      <c r="G242" s="69"/>
    </row>
    <row r="243" spans="6:7" x14ac:dyDescent="0.2">
      <c r="F243" s="69"/>
      <c r="G243" s="69"/>
    </row>
    <row r="244" spans="6:7" x14ac:dyDescent="0.2">
      <c r="F244" s="69"/>
      <c r="G244" s="69"/>
    </row>
    <row r="245" spans="6:7" x14ac:dyDescent="0.2">
      <c r="F245" s="69"/>
      <c r="G245" s="69"/>
    </row>
    <row r="246" spans="6:7" x14ac:dyDescent="0.2">
      <c r="F246" s="69"/>
      <c r="G246" s="69"/>
    </row>
    <row r="247" spans="6:7" x14ac:dyDescent="0.2">
      <c r="F247" s="69"/>
      <c r="G247" s="69"/>
    </row>
    <row r="248" spans="6:7" x14ac:dyDescent="0.2">
      <c r="F248" s="69"/>
      <c r="G248" s="69"/>
    </row>
    <row r="249" spans="6:7" x14ac:dyDescent="0.2">
      <c r="F249" s="69"/>
      <c r="G249" s="69"/>
    </row>
    <row r="250" spans="6:7" x14ac:dyDescent="0.2">
      <c r="F250" s="69"/>
      <c r="G250" s="69"/>
    </row>
    <row r="251" spans="6:7" x14ac:dyDescent="0.2">
      <c r="F251" s="69"/>
      <c r="G251" s="69"/>
    </row>
    <row r="252" spans="6:7" x14ac:dyDescent="0.2">
      <c r="F252" s="69"/>
      <c r="G252" s="69"/>
    </row>
    <row r="253" spans="6:7" x14ac:dyDescent="0.2">
      <c r="F253" s="69"/>
      <c r="G253" s="69"/>
    </row>
    <row r="254" spans="6:7" x14ac:dyDescent="0.2">
      <c r="F254" s="69"/>
      <c r="G254" s="69"/>
    </row>
    <row r="255" spans="6:7" x14ac:dyDescent="0.2">
      <c r="F255" s="69"/>
      <c r="G255" s="69"/>
    </row>
    <row r="256" spans="6:7" x14ac:dyDescent="0.2">
      <c r="F256" s="69"/>
      <c r="G256" s="69"/>
    </row>
    <row r="257" spans="6:7" x14ac:dyDescent="0.2">
      <c r="F257" s="69"/>
      <c r="G257" s="69"/>
    </row>
    <row r="258" spans="6:7" x14ac:dyDescent="0.2">
      <c r="F258" s="69"/>
      <c r="G258" s="69"/>
    </row>
    <row r="259" spans="6:7" x14ac:dyDescent="0.2">
      <c r="F259" s="69"/>
      <c r="G259" s="69"/>
    </row>
    <row r="260" spans="6:7" x14ac:dyDescent="0.2">
      <c r="F260" s="69"/>
      <c r="G260" s="69"/>
    </row>
    <row r="261" spans="6:7" x14ac:dyDescent="0.2">
      <c r="F261" s="69"/>
      <c r="G261" s="69"/>
    </row>
    <row r="262" spans="6:7" x14ac:dyDescent="0.2">
      <c r="F262" s="69"/>
      <c r="G262" s="69"/>
    </row>
    <row r="263" spans="6:7" x14ac:dyDescent="0.2">
      <c r="F263" s="69"/>
      <c r="G263" s="69"/>
    </row>
    <row r="264" spans="6:7" x14ac:dyDescent="0.2">
      <c r="F264" s="69"/>
      <c r="G264" s="69"/>
    </row>
    <row r="265" spans="6:7" x14ac:dyDescent="0.2">
      <c r="F265" s="69"/>
      <c r="G265" s="69"/>
    </row>
    <row r="266" spans="6:7" x14ac:dyDescent="0.2">
      <c r="F266" s="69"/>
      <c r="G266" s="69"/>
    </row>
    <row r="267" spans="6:7" x14ac:dyDescent="0.2">
      <c r="F267" s="69"/>
      <c r="G267" s="69"/>
    </row>
    <row r="268" spans="6:7" x14ac:dyDescent="0.2">
      <c r="F268" s="69"/>
      <c r="G268" s="69"/>
    </row>
    <row r="269" spans="6:7" x14ac:dyDescent="0.2">
      <c r="F269" s="69"/>
      <c r="G269" s="69"/>
    </row>
    <row r="270" spans="6:7" x14ac:dyDescent="0.2">
      <c r="F270" s="69"/>
      <c r="G270" s="69"/>
    </row>
    <row r="271" spans="6:7" x14ac:dyDescent="0.2">
      <c r="F271" s="69"/>
      <c r="G271" s="69"/>
    </row>
    <row r="272" spans="6:7" x14ac:dyDescent="0.2">
      <c r="F272" s="69"/>
      <c r="G272" s="69"/>
    </row>
    <row r="273" spans="6:7" x14ac:dyDescent="0.2">
      <c r="F273" s="69"/>
      <c r="G273" s="69"/>
    </row>
    <row r="274" spans="6:7" x14ac:dyDescent="0.2">
      <c r="F274" s="69"/>
      <c r="G274" s="69"/>
    </row>
    <row r="275" spans="6:7" x14ac:dyDescent="0.2">
      <c r="F275" s="69"/>
      <c r="G275" s="69"/>
    </row>
    <row r="276" spans="6:7" x14ac:dyDescent="0.2">
      <c r="F276" s="69"/>
      <c r="G276" s="69"/>
    </row>
    <row r="277" spans="6:7" x14ac:dyDescent="0.2">
      <c r="F277" s="69"/>
      <c r="G277" s="69"/>
    </row>
    <row r="278" spans="6:7" x14ac:dyDescent="0.2">
      <c r="F278" s="69"/>
      <c r="G278" s="69"/>
    </row>
    <row r="279" spans="6:7" x14ac:dyDescent="0.2">
      <c r="F279" s="69"/>
      <c r="G279" s="69"/>
    </row>
    <row r="280" spans="6:7" x14ac:dyDescent="0.2">
      <c r="F280" s="69"/>
      <c r="G280" s="69"/>
    </row>
    <row r="281" spans="6:7" x14ac:dyDescent="0.2">
      <c r="F281" s="69"/>
      <c r="G281" s="69"/>
    </row>
    <row r="282" spans="6:7" x14ac:dyDescent="0.2">
      <c r="F282" s="69"/>
      <c r="G282" s="69"/>
    </row>
    <row r="283" spans="6:7" x14ac:dyDescent="0.2">
      <c r="F283" s="69"/>
      <c r="G283" s="69"/>
    </row>
    <row r="284" spans="6:7" x14ac:dyDescent="0.2">
      <c r="F284" s="69"/>
      <c r="G284" s="69"/>
    </row>
    <row r="285" spans="6:7" x14ac:dyDescent="0.2">
      <c r="F285" s="69"/>
      <c r="G285" s="69"/>
    </row>
    <row r="286" spans="6:7" x14ac:dyDescent="0.2">
      <c r="F286" s="69"/>
      <c r="G286" s="69"/>
    </row>
    <row r="287" spans="6:7" x14ac:dyDescent="0.2">
      <c r="F287" s="69"/>
      <c r="G287" s="69"/>
    </row>
    <row r="288" spans="6:7" x14ac:dyDescent="0.2">
      <c r="F288" s="69"/>
      <c r="G288" s="69"/>
    </row>
    <row r="289" spans="6:7" x14ac:dyDescent="0.2">
      <c r="F289" s="69"/>
      <c r="G289" s="69"/>
    </row>
    <row r="290" spans="6:7" x14ac:dyDescent="0.2">
      <c r="F290" s="69"/>
      <c r="G290" s="69"/>
    </row>
    <row r="291" spans="6:7" x14ac:dyDescent="0.2">
      <c r="F291" s="69"/>
      <c r="G291" s="69"/>
    </row>
    <row r="292" spans="6:7" x14ac:dyDescent="0.2">
      <c r="F292" s="69"/>
      <c r="G292" s="69"/>
    </row>
    <row r="293" spans="6:7" x14ac:dyDescent="0.2">
      <c r="F293" s="69"/>
      <c r="G293" s="69"/>
    </row>
    <row r="294" spans="6:7" x14ac:dyDescent="0.2">
      <c r="F294" s="69"/>
      <c r="G294" s="69"/>
    </row>
    <row r="295" spans="6:7" x14ac:dyDescent="0.2">
      <c r="F295" s="69"/>
      <c r="G295" s="69"/>
    </row>
    <row r="296" spans="6:7" x14ac:dyDescent="0.2">
      <c r="F296" s="69"/>
      <c r="G296" s="69"/>
    </row>
    <row r="297" spans="6:7" x14ac:dyDescent="0.2">
      <c r="F297" s="69"/>
      <c r="G297" s="69"/>
    </row>
    <row r="298" spans="6:7" x14ac:dyDescent="0.2">
      <c r="F298" s="69"/>
      <c r="G298" s="69"/>
    </row>
    <row r="299" spans="6:7" x14ac:dyDescent="0.2">
      <c r="F299" s="69"/>
      <c r="G299" s="69"/>
    </row>
    <row r="300" spans="6:7" x14ac:dyDescent="0.2">
      <c r="F300" s="69"/>
      <c r="G300" s="69"/>
    </row>
    <row r="301" spans="6:7" x14ac:dyDescent="0.2">
      <c r="F301" s="69"/>
      <c r="G301" s="69"/>
    </row>
    <row r="302" spans="6:7" x14ac:dyDescent="0.2">
      <c r="F302" s="69"/>
      <c r="G302" s="69"/>
    </row>
    <row r="303" spans="6:7" x14ac:dyDescent="0.2">
      <c r="F303" s="69"/>
      <c r="G303" s="69"/>
    </row>
    <row r="304" spans="6:7" x14ac:dyDescent="0.2">
      <c r="F304" s="69"/>
      <c r="G304" s="69"/>
    </row>
    <row r="305" spans="6:7" x14ac:dyDescent="0.2">
      <c r="F305" s="69"/>
      <c r="G305" s="69"/>
    </row>
    <row r="306" spans="6:7" x14ac:dyDescent="0.2">
      <c r="F306" s="69"/>
      <c r="G306" s="69"/>
    </row>
    <row r="307" spans="6:7" x14ac:dyDescent="0.2">
      <c r="F307" s="69"/>
      <c r="G307" s="69"/>
    </row>
    <row r="308" spans="6:7" x14ac:dyDescent="0.2">
      <c r="F308" s="69"/>
      <c r="G308" s="69"/>
    </row>
    <row r="309" spans="6:7" x14ac:dyDescent="0.2">
      <c r="F309" s="69"/>
      <c r="G309" s="69"/>
    </row>
    <row r="310" spans="6:7" x14ac:dyDescent="0.2">
      <c r="F310" s="69"/>
      <c r="G310" s="69"/>
    </row>
    <row r="311" spans="6:7" x14ac:dyDescent="0.2">
      <c r="F311" s="69"/>
      <c r="G311" s="69"/>
    </row>
    <row r="312" spans="6:7" x14ac:dyDescent="0.2">
      <c r="F312" s="69"/>
      <c r="G312" s="69"/>
    </row>
    <row r="313" spans="6:7" x14ac:dyDescent="0.2">
      <c r="F313" s="69"/>
      <c r="G313" s="69"/>
    </row>
    <row r="314" spans="6:7" x14ac:dyDescent="0.2">
      <c r="F314" s="69"/>
      <c r="G314" s="69"/>
    </row>
    <row r="315" spans="6:7" x14ac:dyDescent="0.2">
      <c r="F315" s="69"/>
      <c r="G315" s="69"/>
    </row>
    <row r="316" spans="6:7" x14ac:dyDescent="0.2">
      <c r="F316" s="69"/>
      <c r="G316" s="69"/>
    </row>
    <row r="317" spans="6:7" x14ac:dyDescent="0.2">
      <c r="F317" s="69"/>
      <c r="G317" s="69"/>
    </row>
    <row r="318" spans="6:7" x14ac:dyDescent="0.2">
      <c r="F318" s="69"/>
      <c r="G318" s="69"/>
    </row>
    <row r="319" spans="6:7" x14ac:dyDescent="0.2">
      <c r="F319" s="69"/>
      <c r="G319" s="69"/>
    </row>
    <row r="320" spans="6:7" x14ac:dyDescent="0.2">
      <c r="F320" s="69"/>
      <c r="G320" s="69"/>
    </row>
    <row r="321" spans="6:7" x14ac:dyDescent="0.2">
      <c r="F321" s="69"/>
      <c r="G321" s="69"/>
    </row>
    <row r="322" spans="6:7" x14ac:dyDescent="0.2">
      <c r="F322" s="69"/>
      <c r="G322" s="69"/>
    </row>
    <row r="323" spans="6:7" x14ac:dyDescent="0.2">
      <c r="F323" s="69"/>
      <c r="G323" s="69"/>
    </row>
    <row r="324" spans="6:7" x14ac:dyDescent="0.2">
      <c r="F324" s="69"/>
      <c r="G324" s="69"/>
    </row>
    <row r="325" spans="6:7" x14ac:dyDescent="0.2">
      <c r="F325" s="69"/>
      <c r="G325" s="69"/>
    </row>
    <row r="326" spans="6:7" x14ac:dyDescent="0.2">
      <c r="F326" s="69"/>
      <c r="G326" s="69"/>
    </row>
    <row r="327" spans="6:7" x14ac:dyDescent="0.2">
      <c r="F327" s="69"/>
      <c r="G327" s="69"/>
    </row>
    <row r="328" spans="6:7" x14ac:dyDescent="0.2">
      <c r="F328" s="69"/>
      <c r="G328" s="69"/>
    </row>
    <row r="329" spans="6:7" x14ac:dyDescent="0.2">
      <c r="F329" s="69"/>
      <c r="G329" s="69"/>
    </row>
    <row r="330" spans="6:7" x14ac:dyDescent="0.2">
      <c r="F330" s="69"/>
      <c r="G330" s="69"/>
    </row>
    <row r="331" spans="6:7" x14ac:dyDescent="0.2">
      <c r="F331" s="69"/>
      <c r="G331" s="69"/>
    </row>
    <row r="332" spans="6:7" x14ac:dyDescent="0.2">
      <c r="F332" s="69"/>
      <c r="G332" s="69"/>
    </row>
    <row r="333" spans="6:7" x14ac:dyDescent="0.2">
      <c r="F333" s="69"/>
      <c r="G333" s="69"/>
    </row>
    <row r="334" spans="6:7" x14ac:dyDescent="0.2">
      <c r="F334" s="69"/>
      <c r="G334" s="69"/>
    </row>
    <row r="335" spans="6:7" x14ac:dyDescent="0.2">
      <c r="F335" s="69"/>
      <c r="G335" s="69"/>
    </row>
    <row r="336" spans="6:7" x14ac:dyDescent="0.2">
      <c r="F336" s="69"/>
      <c r="G336" s="69"/>
    </row>
    <row r="337" spans="6:7" x14ac:dyDescent="0.2">
      <c r="F337" s="69"/>
      <c r="G337" s="69"/>
    </row>
    <row r="338" spans="6:7" x14ac:dyDescent="0.2">
      <c r="F338" s="69"/>
      <c r="G338" s="69"/>
    </row>
    <row r="339" spans="6:7" x14ac:dyDescent="0.2">
      <c r="F339" s="69"/>
      <c r="G339" s="69"/>
    </row>
    <row r="340" spans="6:7" x14ac:dyDescent="0.2">
      <c r="F340" s="69"/>
      <c r="G340" s="69"/>
    </row>
    <row r="341" spans="6:7" x14ac:dyDescent="0.2">
      <c r="F341" s="69"/>
      <c r="G341" s="69"/>
    </row>
    <row r="342" spans="6:7" x14ac:dyDescent="0.2">
      <c r="F342" s="69"/>
      <c r="G342" s="69"/>
    </row>
    <row r="343" spans="6:7" x14ac:dyDescent="0.2">
      <c r="F343" s="69"/>
      <c r="G343" s="69"/>
    </row>
    <row r="344" spans="6:7" x14ac:dyDescent="0.2">
      <c r="F344" s="69"/>
      <c r="G344" s="69"/>
    </row>
    <row r="345" spans="6:7" x14ac:dyDescent="0.2">
      <c r="F345" s="69"/>
      <c r="G345" s="69"/>
    </row>
    <row r="346" spans="6:7" x14ac:dyDescent="0.2">
      <c r="F346" s="69"/>
      <c r="G346" s="69"/>
    </row>
    <row r="347" spans="6:7" x14ac:dyDescent="0.2">
      <c r="F347" s="69"/>
      <c r="G347" s="69"/>
    </row>
    <row r="348" spans="6:7" x14ac:dyDescent="0.2">
      <c r="F348" s="69"/>
      <c r="G348" s="69"/>
    </row>
    <row r="349" spans="6:7" x14ac:dyDescent="0.2">
      <c r="F349" s="69"/>
      <c r="G349" s="69"/>
    </row>
    <row r="350" spans="6:7" x14ac:dyDescent="0.2">
      <c r="F350" s="69"/>
      <c r="G350" s="69"/>
    </row>
    <row r="351" spans="6:7" x14ac:dyDescent="0.2">
      <c r="F351" s="69"/>
      <c r="G351" s="69"/>
    </row>
    <row r="352" spans="6:7" x14ac:dyDescent="0.2">
      <c r="F352" s="69"/>
      <c r="G352" s="69"/>
    </row>
    <row r="353" spans="6:7" x14ac:dyDescent="0.2">
      <c r="F353" s="69"/>
      <c r="G353" s="69"/>
    </row>
    <row r="354" spans="6:7" x14ac:dyDescent="0.2">
      <c r="F354" s="69"/>
      <c r="G354" s="69"/>
    </row>
    <row r="355" spans="6:7" x14ac:dyDescent="0.2">
      <c r="F355" s="69"/>
      <c r="G355" s="69"/>
    </row>
    <row r="356" spans="6:7" x14ac:dyDescent="0.2">
      <c r="F356" s="69"/>
      <c r="G356" s="69"/>
    </row>
    <row r="357" spans="6:7" x14ac:dyDescent="0.2">
      <c r="F357" s="69"/>
      <c r="G357" s="69"/>
    </row>
    <row r="358" spans="6:7" x14ac:dyDescent="0.2">
      <c r="F358" s="69"/>
      <c r="G358" s="69"/>
    </row>
    <row r="359" spans="6:7" x14ac:dyDescent="0.2">
      <c r="F359" s="69"/>
      <c r="G359" s="69"/>
    </row>
    <row r="360" spans="6:7" x14ac:dyDescent="0.2">
      <c r="F360" s="69"/>
      <c r="G360" s="69"/>
    </row>
    <row r="361" spans="6:7" x14ac:dyDescent="0.2">
      <c r="F361" s="69"/>
      <c r="G361" s="69"/>
    </row>
    <row r="362" spans="6:7" x14ac:dyDescent="0.2">
      <c r="F362" s="69"/>
      <c r="G362" s="69"/>
    </row>
    <row r="363" spans="6:7" x14ac:dyDescent="0.2">
      <c r="F363" s="69"/>
      <c r="G363" s="69"/>
    </row>
    <row r="364" spans="6:7" x14ac:dyDescent="0.2">
      <c r="F364" s="69"/>
      <c r="G364" s="69"/>
    </row>
    <row r="365" spans="6:7" x14ac:dyDescent="0.2">
      <c r="F365" s="69"/>
      <c r="G365" s="69"/>
    </row>
    <row r="366" spans="6:7" x14ac:dyDescent="0.2">
      <c r="F366" s="69"/>
      <c r="G366" s="69"/>
    </row>
    <row r="367" spans="6:7" x14ac:dyDescent="0.2">
      <c r="F367" s="69"/>
      <c r="G367" s="69"/>
    </row>
    <row r="368" spans="6:7" x14ac:dyDescent="0.2">
      <c r="F368" s="69"/>
      <c r="G368" s="69"/>
    </row>
    <row r="369" spans="6:7" x14ac:dyDescent="0.2">
      <c r="F369" s="69"/>
      <c r="G369" s="69"/>
    </row>
    <row r="370" spans="6:7" x14ac:dyDescent="0.2">
      <c r="F370" s="69"/>
      <c r="G370" s="69"/>
    </row>
    <row r="371" spans="6:7" x14ac:dyDescent="0.2">
      <c r="F371" s="69"/>
      <c r="G371" s="69"/>
    </row>
    <row r="372" spans="6:7" x14ac:dyDescent="0.2">
      <c r="F372" s="69"/>
      <c r="G372" s="69"/>
    </row>
    <row r="373" spans="6:7" x14ac:dyDescent="0.2">
      <c r="F373" s="69"/>
      <c r="G373" s="69"/>
    </row>
    <row r="374" spans="6:7" x14ac:dyDescent="0.2">
      <c r="F374" s="69"/>
      <c r="G374" s="69"/>
    </row>
    <row r="375" spans="6:7" x14ac:dyDescent="0.2">
      <c r="F375" s="69"/>
      <c r="G375" s="69"/>
    </row>
    <row r="376" spans="6:7" x14ac:dyDescent="0.2">
      <c r="F376" s="69"/>
      <c r="G376" s="69"/>
    </row>
    <row r="377" spans="6:7" x14ac:dyDescent="0.2">
      <c r="F377" s="69"/>
      <c r="G377" s="69"/>
    </row>
    <row r="378" spans="6:7" x14ac:dyDescent="0.2">
      <c r="F378" s="69"/>
      <c r="G378" s="69"/>
    </row>
    <row r="379" spans="6:7" x14ac:dyDescent="0.2">
      <c r="F379" s="69"/>
      <c r="G379" s="69"/>
    </row>
    <row r="380" spans="6:7" x14ac:dyDescent="0.2">
      <c r="F380" s="69"/>
      <c r="G380" s="69"/>
    </row>
    <row r="381" spans="6:7" x14ac:dyDescent="0.2">
      <c r="F381" s="69"/>
      <c r="G381" s="69"/>
    </row>
    <row r="382" spans="6:7" x14ac:dyDescent="0.2">
      <c r="F382" s="69"/>
      <c r="G382" s="69"/>
    </row>
    <row r="383" spans="6:7" x14ac:dyDescent="0.2">
      <c r="F383" s="69"/>
      <c r="G383" s="69"/>
    </row>
    <row r="384" spans="6:7" x14ac:dyDescent="0.2">
      <c r="F384" s="69"/>
      <c r="G384" s="69"/>
    </row>
    <row r="385" spans="6:7" x14ac:dyDescent="0.2">
      <c r="F385" s="69"/>
      <c r="G385" s="69"/>
    </row>
    <row r="386" spans="6:7" x14ac:dyDescent="0.2">
      <c r="F386" s="69"/>
      <c r="G386" s="69"/>
    </row>
    <row r="387" spans="6:7" x14ac:dyDescent="0.2">
      <c r="F387" s="69"/>
      <c r="G387" s="69"/>
    </row>
    <row r="388" spans="6:7" x14ac:dyDescent="0.2">
      <c r="F388" s="69"/>
      <c r="G388" s="69"/>
    </row>
    <row r="389" spans="6:7" x14ac:dyDescent="0.2">
      <c r="F389" s="69"/>
      <c r="G389" s="69"/>
    </row>
    <row r="390" spans="6:7" x14ac:dyDescent="0.2">
      <c r="F390" s="69"/>
      <c r="G390" s="69"/>
    </row>
    <row r="391" spans="6:7" x14ac:dyDescent="0.2">
      <c r="F391" s="69"/>
      <c r="G391" s="69"/>
    </row>
    <row r="392" spans="6:7" x14ac:dyDescent="0.2">
      <c r="F392" s="69"/>
      <c r="G392" s="69"/>
    </row>
    <row r="393" spans="6:7" x14ac:dyDescent="0.2">
      <c r="F393" s="69"/>
      <c r="G393" s="69"/>
    </row>
    <row r="394" spans="6:7" x14ac:dyDescent="0.2">
      <c r="F394" s="69"/>
      <c r="G394" s="69"/>
    </row>
    <row r="395" spans="6:7" x14ac:dyDescent="0.2">
      <c r="F395" s="69"/>
      <c r="G395" s="69"/>
    </row>
    <row r="396" spans="6:7" x14ac:dyDescent="0.2">
      <c r="F396" s="69"/>
      <c r="G396" s="69"/>
    </row>
    <row r="397" spans="6:7" x14ac:dyDescent="0.2">
      <c r="F397" s="69"/>
      <c r="G397" s="69"/>
    </row>
    <row r="398" spans="6:7" x14ac:dyDescent="0.2">
      <c r="F398" s="69"/>
      <c r="G398" s="69"/>
    </row>
    <row r="399" spans="6:7" x14ac:dyDescent="0.2">
      <c r="F399" s="69"/>
      <c r="G399" s="69"/>
    </row>
    <row r="400" spans="6:7" x14ac:dyDescent="0.2">
      <c r="F400" s="69"/>
      <c r="G400" s="69"/>
    </row>
    <row r="401" spans="6:7" x14ac:dyDescent="0.2">
      <c r="F401" s="69"/>
      <c r="G401" s="69"/>
    </row>
    <row r="402" spans="6:7" x14ac:dyDescent="0.2">
      <c r="F402" s="69"/>
      <c r="G402" s="69"/>
    </row>
    <row r="403" spans="6:7" x14ac:dyDescent="0.2">
      <c r="F403" s="69"/>
      <c r="G403" s="69"/>
    </row>
    <row r="404" spans="6:7" x14ac:dyDescent="0.2">
      <c r="F404" s="69"/>
      <c r="G404" s="69"/>
    </row>
    <row r="405" spans="6:7" x14ac:dyDescent="0.2">
      <c r="F405" s="69"/>
      <c r="G405" s="69"/>
    </row>
    <row r="406" spans="6:7" x14ac:dyDescent="0.2">
      <c r="F406" s="69"/>
      <c r="G406" s="69"/>
    </row>
    <row r="407" spans="6:7" x14ac:dyDescent="0.2">
      <c r="F407" s="69"/>
      <c r="G407" s="69"/>
    </row>
    <row r="408" spans="6:7" x14ac:dyDescent="0.2">
      <c r="F408" s="69"/>
      <c r="G408" s="69"/>
    </row>
    <row r="409" spans="6:7" x14ac:dyDescent="0.2">
      <c r="F409" s="69"/>
      <c r="G409" s="69"/>
    </row>
    <row r="410" spans="6:7" x14ac:dyDescent="0.2">
      <c r="F410" s="69"/>
      <c r="G410" s="69"/>
    </row>
    <row r="411" spans="6:7" x14ac:dyDescent="0.2">
      <c r="F411" s="69"/>
      <c r="G411" s="69"/>
    </row>
    <row r="412" spans="6:7" x14ac:dyDescent="0.2">
      <c r="F412" s="69"/>
      <c r="G412" s="69"/>
    </row>
    <row r="413" spans="6:7" x14ac:dyDescent="0.2">
      <c r="F413" s="69"/>
      <c r="G413" s="69"/>
    </row>
    <row r="414" spans="6:7" x14ac:dyDescent="0.2">
      <c r="F414" s="69"/>
      <c r="G414" s="69"/>
    </row>
    <row r="415" spans="6:7" x14ac:dyDescent="0.2">
      <c r="F415" s="69"/>
      <c r="G415" s="69"/>
    </row>
    <row r="416" spans="6:7" x14ac:dyDescent="0.2">
      <c r="F416" s="69"/>
      <c r="G416" s="69"/>
    </row>
    <row r="417" spans="6:7" x14ac:dyDescent="0.2">
      <c r="F417" s="69"/>
      <c r="G417" s="69"/>
    </row>
    <row r="418" spans="6:7" x14ac:dyDescent="0.2">
      <c r="F418" s="69"/>
      <c r="G418" s="69"/>
    </row>
    <row r="419" spans="6:7" x14ac:dyDescent="0.2">
      <c r="F419" s="69"/>
      <c r="G419" s="69"/>
    </row>
    <row r="420" spans="6:7" x14ac:dyDescent="0.2">
      <c r="F420" s="69"/>
      <c r="G420" s="69"/>
    </row>
    <row r="421" spans="6:7" x14ac:dyDescent="0.2">
      <c r="F421" s="69"/>
      <c r="G421" s="69"/>
    </row>
    <row r="422" spans="6:7" x14ac:dyDescent="0.2">
      <c r="F422" s="69"/>
      <c r="G422" s="69"/>
    </row>
    <row r="423" spans="6:7" x14ac:dyDescent="0.2">
      <c r="F423" s="69"/>
      <c r="G423" s="69"/>
    </row>
    <row r="424" spans="6:7" x14ac:dyDescent="0.2">
      <c r="F424" s="69"/>
      <c r="G424" s="69"/>
    </row>
    <row r="425" spans="6:7" x14ac:dyDescent="0.2">
      <c r="F425" s="69"/>
      <c r="G425" s="69"/>
    </row>
    <row r="426" spans="6:7" x14ac:dyDescent="0.2">
      <c r="F426" s="69"/>
      <c r="G426" s="69"/>
    </row>
    <row r="427" spans="6:7" x14ac:dyDescent="0.2">
      <c r="F427" s="69"/>
      <c r="G427" s="69"/>
    </row>
    <row r="428" spans="6:7" x14ac:dyDescent="0.2">
      <c r="F428" s="69"/>
      <c r="G428" s="69"/>
    </row>
    <row r="429" spans="6:7" x14ac:dyDescent="0.2">
      <c r="F429" s="69"/>
      <c r="G429" s="69"/>
    </row>
    <row r="430" spans="6:7" x14ac:dyDescent="0.2">
      <c r="F430" s="69"/>
      <c r="G430" s="69"/>
    </row>
    <row r="431" spans="6:7" x14ac:dyDescent="0.2">
      <c r="F431" s="69"/>
      <c r="G431" s="69"/>
    </row>
    <row r="432" spans="6:7" x14ac:dyDescent="0.2">
      <c r="F432" s="69"/>
      <c r="G432" s="69"/>
    </row>
    <row r="433" spans="6:7" x14ac:dyDescent="0.2">
      <c r="F433" s="69"/>
      <c r="G433" s="69"/>
    </row>
    <row r="434" spans="6:7" x14ac:dyDescent="0.2">
      <c r="F434" s="69"/>
      <c r="G434" s="69"/>
    </row>
    <row r="435" spans="6:7" x14ac:dyDescent="0.2">
      <c r="F435" s="69"/>
      <c r="G435" s="69"/>
    </row>
    <row r="436" spans="6:7" x14ac:dyDescent="0.2">
      <c r="F436" s="69"/>
      <c r="G436" s="69"/>
    </row>
    <row r="437" spans="6:7" x14ac:dyDescent="0.2">
      <c r="F437" s="69"/>
      <c r="G437" s="69"/>
    </row>
    <row r="438" spans="6:7" x14ac:dyDescent="0.2">
      <c r="F438" s="69"/>
      <c r="G438" s="69"/>
    </row>
    <row r="439" spans="6:7" x14ac:dyDescent="0.2">
      <c r="F439" s="69"/>
      <c r="G439" s="69"/>
    </row>
    <row r="440" spans="6:7" x14ac:dyDescent="0.2">
      <c r="F440" s="69"/>
      <c r="G440" s="69"/>
    </row>
    <row r="441" spans="6:7" x14ac:dyDescent="0.2">
      <c r="F441" s="69"/>
      <c r="G441" s="69"/>
    </row>
    <row r="442" spans="6:7" x14ac:dyDescent="0.2">
      <c r="F442" s="69"/>
      <c r="G442" s="69"/>
    </row>
    <row r="443" spans="6:7" x14ac:dyDescent="0.2">
      <c r="F443" s="69"/>
      <c r="G443" s="69"/>
    </row>
    <row r="444" spans="6:7" x14ac:dyDescent="0.2">
      <c r="F444" s="69"/>
      <c r="G444" s="69"/>
    </row>
    <row r="445" spans="6:7" x14ac:dyDescent="0.2">
      <c r="F445" s="69"/>
      <c r="G445" s="69"/>
    </row>
    <row r="446" spans="6:7" x14ac:dyDescent="0.2">
      <c r="F446" s="69"/>
      <c r="G446" s="69"/>
    </row>
    <row r="447" spans="6:7" x14ac:dyDescent="0.2">
      <c r="F447" s="69"/>
      <c r="G447" s="69"/>
    </row>
    <row r="448" spans="6:7" x14ac:dyDescent="0.2">
      <c r="F448" s="69"/>
      <c r="G448" s="69"/>
    </row>
    <row r="449" spans="6:7" x14ac:dyDescent="0.2">
      <c r="F449" s="69"/>
      <c r="G449" s="69"/>
    </row>
    <row r="450" spans="6:7" x14ac:dyDescent="0.2">
      <c r="F450" s="69"/>
      <c r="G450" s="69"/>
    </row>
    <row r="451" spans="6:7" x14ac:dyDescent="0.2">
      <c r="F451" s="69"/>
      <c r="G451" s="69"/>
    </row>
    <row r="452" spans="6:7" x14ac:dyDescent="0.2">
      <c r="F452" s="69"/>
      <c r="G452" s="69"/>
    </row>
    <row r="453" spans="6:7" x14ac:dyDescent="0.2">
      <c r="F453" s="69"/>
      <c r="G453" s="69"/>
    </row>
    <row r="454" spans="6:7" x14ac:dyDescent="0.2">
      <c r="F454" s="69"/>
      <c r="G454" s="69"/>
    </row>
    <row r="455" spans="6:7" x14ac:dyDescent="0.2">
      <c r="F455" s="69"/>
      <c r="G455" s="69"/>
    </row>
    <row r="456" spans="6:7" x14ac:dyDescent="0.2">
      <c r="F456" s="69"/>
      <c r="G456" s="69"/>
    </row>
    <row r="457" spans="6:7" x14ac:dyDescent="0.2">
      <c r="F457" s="69"/>
      <c r="G457" s="69"/>
    </row>
    <row r="458" spans="6:7" x14ac:dyDescent="0.2">
      <c r="F458" s="69"/>
      <c r="G458" s="69"/>
    </row>
    <row r="459" spans="6:7" x14ac:dyDescent="0.2">
      <c r="F459" s="69"/>
      <c r="G459" s="69"/>
    </row>
    <row r="460" spans="6:7" x14ac:dyDescent="0.2">
      <c r="F460" s="69"/>
      <c r="G460" s="69"/>
    </row>
    <row r="461" spans="6:7" x14ac:dyDescent="0.2">
      <c r="F461" s="69"/>
      <c r="G461" s="69"/>
    </row>
    <row r="462" spans="6:7" x14ac:dyDescent="0.2">
      <c r="F462" s="69"/>
      <c r="G462" s="69"/>
    </row>
    <row r="463" spans="6:7" x14ac:dyDescent="0.2">
      <c r="F463" s="69"/>
      <c r="G463" s="69"/>
    </row>
    <row r="464" spans="6:7" x14ac:dyDescent="0.2">
      <c r="F464" s="69"/>
      <c r="G464" s="69"/>
    </row>
    <row r="465" spans="6:7" x14ac:dyDescent="0.2">
      <c r="F465" s="69"/>
      <c r="G465" s="69"/>
    </row>
    <row r="466" spans="6:7" x14ac:dyDescent="0.2">
      <c r="F466" s="69"/>
      <c r="G466" s="69"/>
    </row>
    <row r="467" spans="6:7" x14ac:dyDescent="0.2">
      <c r="F467" s="69"/>
      <c r="G467" s="69"/>
    </row>
    <row r="468" spans="6:7" x14ac:dyDescent="0.2">
      <c r="F468" s="69"/>
      <c r="G468" s="69"/>
    </row>
    <row r="469" spans="6:7" x14ac:dyDescent="0.2">
      <c r="F469" s="69"/>
      <c r="G469" s="69"/>
    </row>
    <row r="470" spans="6:7" x14ac:dyDescent="0.2">
      <c r="F470" s="69"/>
      <c r="G470" s="69"/>
    </row>
    <row r="471" spans="6:7" x14ac:dyDescent="0.2">
      <c r="F471" s="69"/>
      <c r="G471" s="69"/>
    </row>
    <row r="472" spans="6:7" x14ac:dyDescent="0.2">
      <c r="F472" s="69"/>
      <c r="G472" s="69"/>
    </row>
    <row r="473" spans="6:7" x14ac:dyDescent="0.2">
      <c r="F473" s="69"/>
      <c r="G473" s="69"/>
    </row>
    <row r="474" spans="6:7" x14ac:dyDescent="0.2">
      <c r="F474" s="69"/>
      <c r="G474" s="69"/>
    </row>
    <row r="475" spans="6:7" x14ac:dyDescent="0.2">
      <c r="F475" s="69"/>
      <c r="G475" s="69"/>
    </row>
    <row r="476" spans="6:7" x14ac:dyDescent="0.2">
      <c r="F476" s="69"/>
      <c r="G476" s="69"/>
    </row>
    <row r="477" spans="6:7" x14ac:dyDescent="0.2">
      <c r="F477" s="69"/>
      <c r="G477" s="69"/>
    </row>
    <row r="478" spans="6:7" x14ac:dyDescent="0.2">
      <c r="F478" s="69"/>
      <c r="G478" s="69"/>
    </row>
    <row r="479" spans="6:7" x14ac:dyDescent="0.2">
      <c r="F479" s="69"/>
      <c r="G479" s="69"/>
    </row>
    <row r="480" spans="6:7" x14ac:dyDescent="0.2">
      <c r="F480" s="69"/>
      <c r="G480" s="69"/>
    </row>
    <row r="481" spans="6:7" x14ac:dyDescent="0.2">
      <c r="F481" s="69"/>
      <c r="G481" s="69"/>
    </row>
    <row r="482" spans="6:7" x14ac:dyDescent="0.2">
      <c r="F482" s="69"/>
      <c r="G482" s="69"/>
    </row>
    <row r="483" spans="6:7" x14ac:dyDescent="0.2">
      <c r="F483" s="69"/>
      <c r="G483" s="69"/>
    </row>
    <row r="484" spans="6:7" x14ac:dyDescent="0.2">
      <c r="F484" s="69"/>
      <c r="G484" s="69"/>
    </row>
    <row r="485" spans="6:7" x14ac:dyDescent="0.2">
      <c r="F485" s="69"/>
      <c r="G485" s="69"/>
    </row>
    <row r="486" spans="6:7" x14ac:dyDescent="0.2">
      <c r="F486" s="69"/>
      <c r="G486" s="69"/>
    </row>
    <row r="487" spans="6:7" x14ac:dyDescent="0.2">
      <c r="F487" s="69"/>
      <c r="G487" s="69"/>
    </row>
    <row r="488" spans="6:7" x14ac:dyDescent="0.2">
      <c r="F488" s="69"/>
      <c r="G488" s="69"/>
    </row>
    <row r="489" spans="6:7" x14ac:dyDescent="0.2">
      <c r="F489" s="69"/>
      <c r="G489" s="69"/>
    </row>
    <row r="490" spans="6:7" x14ac:dyDescent="0.2">
      <c r="F490" s="69"/>
      <c r="G490" s="69"/>
    </row>
    <row r="491" spans="6:7" x14ac:dyDescent="0.2">
      <c r="F491" s="69"/>
      <c r="G491" s="69"/>
    </row>
    <row r="492" spans="6:7" x14ac:dyDescent="0.2">
      <c r="F492" s="69"/>
      <c r="G492" s="69"/>
    </row>
    <row r="493" spans="6:7" x14ac:dyDescent="0.2">
      <c r="F493" s="69"/>
      <c r="G493" s="69"/>
    </row>
    <row r="494" spans="6:7" x14ac:dyDescent="0.2">
      <c r="F494" s="69"/>
      <c r="G494" s="69"/>
    </row>
    <row r="495" spans="6:7" x14ac:dyDescent="0.2">
      <c r="F495" s="69"/>
      <c r="G495" s="69"/>
    </row>
    <row r="496" spans="6:7" x14ac:dyDescent="0.2">
      <c r="F496" s="69"/>
      <c r="G496" s="69"/>
    </row>
    <row r="497" spans="6:7" x14ac:dyDescent="0.2">
      <c r="F497" s="69"/>
      <c r="G497" s="69"/>
    </row>
    <row r="498" spans="6:7" x14ac:dyDescent="0.2">
      <c r="F498" s="69"/>
      <c r="G498" s="69"/>
    </row>
    <row r="499" spans="6:7" x14ac:dyDescent="0.2">
      <c r="F499" s="69"/>
      <c r="G499" s="69"/>
    </row>
    <row r="500" spans="6:7" x14ac:dyDescent="0.2">
      <c r="F500" s="69"/>
      <c r="G500" s="69"/>
    </row>
    <row r="501" spans="6:7" x14ac:dyDescent="0.2">
      <c r="F501" s="69"/>
      <c r="G501" s="69"/>
    </row>
    <row r="502" spans="6:7" x14ac:dyDescent="0.2">
      <c r="F502" s="69"/>
      <c r="G502" s="69"/>
    </row>
    <row r="503" spans="6:7" x14ac:dyDescent="0.2">
      <c r="F503" s="69"/>
      <c r="G503" s="69"/>
    </row>
    <row r="504" spans="6:7" x14ac:dyDescent="0.2">
      <c r="F504" s="69"/>
      <c r="G504" s="69"/>
    </row>
    <row r="505" spans="6:7" x14ac:dyDescent="0.2">
      <c r="F505" s="69"/>
      <c r="G505" s="69"/>
    </row>
    <row r="506" spans="6:7" x14ac:dyDescent="0.2">
      <c r="F506" s="69"/>
      <c r="G506" s="69"/>
    </row>
    <row r="507" spans="6:7" x14ac:dyDescent="0.2">
      <c r="F507" s="69"/>
      <c r="G507" s="69"/>
    </row>
    <row r="508" spans="6:7" x14ac:dyDescent="0.2">
      <c r="F508" s="69"/>
      <c r="G508" s="69"/>
    </row>
    <row r="509" spans="6:7" x14ac:dyDescent="0.2">
      <c r="F509" s="69"/>
      <c r="G509" s="69"/>
    </row>
    <row r="510" spans="6:7" x14ac:dyDescent="0.2">
      <c r="F510" s="69"/>
      <c r="G510" s="69"/>
    </row>
    <row r="511" spans="6:7" x14ac:dyDescent="0.2">
      <c r="F511" s="69"/>
      <c r="G511" s="69"/>
    </row>
    <row r="512" spans="6:7" x14ac:dyDescent="0.2">
      <c r="F512" s="69"/>
      <c r="G512" s="69"/>
    </row>
    <row r="513" spans="6:7" x14ac:dyDescent="0.2">
      <c r="F513" s="69"/>
      <c r="G513" s="69"/>
    </row>
    <row r="514" spans="6:7" x14ac:dyDescent="0.2">
      <c r="F514" s="69"/>
      <c r="G514" s="69"/>
    </row>
    <row r="515" spans="6:7" x14ac:dyDescent="0.2">
      <c r="F515" s="69"/>
      <c r="G515" s="69"/>
    </row>
    <row r="516" spans="6:7" x14ac:dyDescent="0.2">
      <c r="F516" s="69"/>
      <c r="G516" s="69"/>
    </row>
    <row r="517" spans="6:7" x14ac:dyDescent="0.2">
      <c r="F517" s="69"/>
      <c r="G517" s="69"/>
    </row>
    <row r="518" spans="6:7" x14ac:dyDescent="0.2">
      <c r="F518" s="69"/>
      <c r="G518" s="69"/>
    </row>
    <row r="519" spans="6:7" x14ac:dyDescent="0.2">
      <c r="F519" s="69"/>
      <c r="G519" s="69"/>
    </row>
    <row r="520" spans="6:7" x14ac:dyDescent="0.2">
      <c r="F520" s="69"/>
      <c r="G520" s="69"/>
    </row>
    <row r="521" spans="6:7" x14ac:dyDescent="0.2">
      <c r="F521" s="69"/>
      <c r="G521" s="69"/>
    </row>
    <row r="522" spans="6:7" x14ac:dyDescent="0.2">
      <c r="F522" s="69"/>
      <c r="G522" s="69"/>
    </row>
    <row r="523" spans="6:7" x14ac:dyDescent="0.2">
      <c r="F523" s="69"/>
      <c r="G523" s="69"/>
    </row>
    <row r="524" spans="6:7" x14ac:dyDescent="0.2">
      <c r="F524" s="69"/>
      <c r="G524" s="69"/>
    </row>
    <row r="525" spans="6:7" x14ac:dyDescent="0.2">
      <c r="F525" s="69"/>
      <c r="G525" s="69"/>
    </row>
    <row r="526" spans="6:7" x14ac:dyDescent="0.2">
      <c r="F526" s="69"/>
      <c r="G526" s="69"/>
    </row>
    <row r="527" spans="6:7" x14ac:dyDescent="0.2">
      <c r="F527" s="69"/>
      <c r="G527" s="69"/>
    </row>
    <row r="528" spans="6:7" x14ac:dyDescent="0.2">
      <c r="F528" s="69"/>
      <c r="G528" s="69"/>
    </row>
    <row r="529" spans="6:7" x14ac:dyDescent="0.2">
      <c r="F529" s="69"/>
      <c r="G529" s="69"/>
    </row>
    <row r="530" spans="6:7" x14ac:dyDescent="0.2">
      <c r="F530" s="69"/>
      <c r="G530" s="69"/>
    </row>
    <row r="531" spans="6:7" x14ac:dyDescent="0.2">
      <c r="F531" s="69"/>
      <c r="G531" s="69"/>
    </row>
    <row r="532" spans="6:7" x14ac:dyDescent="0.2">
      <c r="F532" s="69"/>
      <c r="G532" s="69"/>
    </row>
    <row r="533" spans="6:7" x14ac:dyDescent="0.2">
      <c r="F533" s="69"/>
      <c r="G533" s="69"/>
    </row>
    <row r="534" spans="6:7" x14ac:dyDescent="0.2">
      <c r="F534" s="69"/>
      <c r="G534" s="69"/>
    </row>
    <row r="535" spans="6:7" x14ac:dyDescent="0.2">
      <c r="F535" s="69"/>
      <c r="G535" s="69"/>
    </row>
    <row r="536" spans="6:7" x14ac:dyDescent="0.2">
      <c r="F536" s="69"/>
      <c r="G536" s="69"/>
    </row>
    <row r="537" spans="6:7" x14ac:dyDescent="0.2">
      <c r="F537" s="69"/>
      <c r="G537" s="69"/>
    </row>
    <row r="538" spans="6:7" x14ac:dyDescent="0.2">
      <c r="F538" s="69"/>
      <c r="G538" s="69"/>
    </row>
    <row r="539" spans="6:7" x14ac:dyDescent="0.2">
      <c r="F539" s="69"/>
      <c r="G539" s="69"/>
    </row>
    <row r="540" spans="6:7" x14ac:dyDescent="0.2">
      <c r="F540" s="69"/>
      <c r="G540" s="69"/>
    </row>
    <row r="541" spans="6:7" x14ac:dyDescent="0.2">
      <c r="F541" s="69"/>
      <c r="G541" s="69"/>
    </row>
    <row r="542" spans="6:7" x14ac:dyDescent="0.2">
      <c r="F542" s="69"/>
      <c r="G542" s="69"/>
    </row>
    <row r="543" spans="6:7" x14ac:dyDescent="0.2">
      <c r="F543" s="69"/>
      <c r="G543" s="69"/>
    </row>
    <row r="544" spans="6:7" x14ac:dyDescent="0.2">
      <c r="F544" s="69"/>
      <c r="G544" s="69"/>
    </row>
    <row r="545" spans="6:7" x14ac:dyDescent="0.2">
      <c r="F545" s="69"/>
      <c r="G545" s="69"/>
    </row>
    <row r="546" spans="6:7" x14ac:dyDescent="0.2">
      <c r="F546" s="69"/>
      <c r="G546" s="69"/>
    </row>
    <row r="547" spans="6:7" x14ac:dyDescent="0.2">
      <c r="F547" s="69"/>
      <c r="G547" s="69"/>
    </row>
    <row r="548" spans="6:7" x14ac:dyDescent="0.2">
      <c r="F548" s="69"/>
      <c r="G548" s="69"/>
    </row>
    <row r="549" spans="6:7" x14ac:dyDescent="0.2">
      <c r="F549" s="69"/>
      <c r="G549" s="69"/>
    </row>
    <row r="550" spans="6:7" x14ac:dyDescent="0.2">
      <c r="F550" s="69"/>
      <c r="G550" s="69"/>
    </row>
    <row r="551" spans="6:7" x14ac:dyDescent="0.2">
      <c r="F551" s="69"/>
      <c r="G551" s="69"/>
    </row>
    <row r="552" spans="6:7" x14ac:dyDescent="0.2">
      <c r="F552" s="69"/>
      <c r="G552" s="69"/>
    </row>
    <row r="553" spans="6:7" x14ac:dyDescent="0.2">
      <c r="F553" s="69"/>
      <c r="G553" s="69"/>
    </row>
    <row r="554" spans="6:7" x14ac:dyDescent="0.2">
      <c r="F554" s="69"/>
      <c r="G554" s="69"/>
    </row>
    <row r="555" spans="6:7" x14ac:dyDescent="0.2">
      <c r="F555" s="69"/>
      <c r="G555" s="69"/>
    </row>
    <row r="556" spans="6:7" x14ac:dyDescent="0.2">
      <c r="F556" s="69"/>
      <c r="G556" s="69"/>
    </row>
    <row r="557" spans="6:7" x14ac:dyDescent="0.2">
      <c r="F557" s="69"/>
      <c r="G557" s="69"/>
    </row>
    <row r="558" spans="6:7" x14ac:dyDescent="0.2">
      <c r="F558" s="69"/>
      <c r="G558" s="69"/>
    </row>
    <row r="559" spans="6:7" x14ac:dyDescent="0.2">
      <c r="F559" s="69"/>
      <c r="G559" s="69"/>
    </row>
    <row r="560" spans="6:7" x14ac:dyDescent="0.2">
      <c r="F560" s="69"/>
      <c r="G560" s="69"/>
    </row>
    <row r="561" spans="6:7" x14ac:dyDescent="0.2">
      <c r="F561" s="69"/>
      <c r="G561" s="69"/>
    </row>
    <row r="562" spans="6:7" x14ac:dyDescent="0.2">
      <c r="F562" s="69"/>
      <c r="G562" s="69"/>
    </row>
    <row r="563" spans="6:7" x14ac:dyDescent="0.2">
      <c r="F563" s="69"/>
      <c r="G563" s="69"/>
    </row>
    <row r="564" spans="6:7" x14ac:dyDescent="0.2">
      <c r="F564" s="69"/>
      <c r="G564" s="69"/>
    </row>
    <row r="565" spans="6:7" x14ac:dyDescent="0.2">
      <c r="F565" s="69"/>
      <c r="G565" s="69"/>
    </row>
    <row r="566" spans="6:7" x14ac:dyDescent="0.2">
      <c r="F566" s="69"/>
      <c r="G566" s="69"/>
    </row>
    <row r="567" spans="6:7" x14ac:dyDescent="0.2">
      <c r="F567" s="69"/>
      <c r="G567" s="69"/>
    </row>
    <row r="568" spans="6:7" x14ac:dyDescent="0.2">
      <c r="F568" s="69"/>
      <c r="G568" s="69"/>
    </row>
    <row r="569" spans="6:7" x14ac:dyDescent="0.2">
      <c r="F569" s="69"/>
      <c r="G569" s="69"/>
    </row>
    <row r="570" spans="6:7" x14ac:dyDescent="0.2">
      <c r="F570" s="69"/>
      <c r="G570" s="69"/>
    </row>
    <row r="571" spans="6:7" x14ac:dyDescent="0.2">
      <c r="F571" s="69"/>
      <c r="G571" s="69"/>
    </row>
    <row r="572" spans="6:7" x14ac:dyDescent="0.2">
      <c r="F572" s="69"/>
      <c r="G572" s="69"/>
    </row>
    <row r="573" spans="6:7" x14ac:dyDescent="0.2">
      <c r="F573" s="69"/>
      <c r="G573" s="69"/>
    </row>
    <row r="574" spans="6:7" x14ac:dyDescent="0.2">
      <c r="F574" s="69"/>
      <c r="G574" s="69"/>
    </row>
    <row r="575" spans="6:7" x14ac:dyDescent="0.2">
      <c r="F575" s="69"/>
      <c r="G575" s="69"/>
    </row>
    <row r="576" spans="6:7" x14ac:dyDescent="0.2">
      <c r="F576" s="69"/>
      <c r="G576" s="69"/>
    </row>
    <row r="577" spans="6:7" x14ac:dyDescent="0.2">
      <c r="F577" s="69"/>
      <c r="G577" s="69"/>
    </row>
    <row r="578" spans="6:7" x14ac:dyDescent="0.2">
      <c r="F578" s="69"/>
      <c r="G578" s="69"/>
    </row>
    <row r="579" spans="6:7" x14ac:dyDescent="0.2">
      <c r="F579" s="69"/>
      <c r="G579" s="69"/>
    </row>
    <row r="580" spans="6:7" x14ac:dyDescent="0.2">
      <c r="F580" s="69"/>
      <c r="G580" s="69"/>
    </row>
    <row r="581" spans="6:7" x14ac:dyDescent="0.2">
      <c r="F581" s="69"/>
      <c r="G581" s="69"/>
    </row>
    <row r="582" spans="6:7" x14ac:dyDescent="0.2">
      <c r="F582" s="69"/>
      <c r="G582" s="69"/>
    </row>
    <row r="583" spans="6:7" x14ac:dyDescent="0.2">
      <c r="F583" s="69"/>
      <c r="G583" s="69"/>
    </row>
    <row r="584" spans="6:7" x14ac:dyDescent="0.2">
      <c r="F584" s="69"/>
      <c r="G584" s="69"/>
    </row>
    <row r="585" spans="6:7" x14ac:dyDescent="0.2">
      <c r="F585" s="69"/>
      <c r="G585" s="69"/>
    </row>
    <row r="586" spans="6:7" x14ac:dyDescent="0.2">
      <c r="F586" s="69"/>
      <c r="G586" s="69"/>
    </row>
    <row r="587" spans="6:7" x14ac:dyDescent="0.2">
      <c r="F587" s="69"/>
      <c r="G587" s="69"/>
    </row>
    <row r="588" spans="6:7" x14ac:dyDescent="0.2">
      <c r="F588" s="69"/>
      <c r="G588" s="69"/>
    </row>
    <row r="589" spans="6:7" x14ac:dyDescent="0.2">
      <c r="F589" s="69"/>
      <c r="G589" s="69"/>
    </row>
    <row r="590" spans="6:7" x14ac:dyDescent="0.2">
      <c r="F590" s="69"/>
      <c r="G590" s="69"/>
    </row>
    <row r="591" spans="6:7" x14ac:dyDescent="0.2">
      <c r="F591" s="69"/>
      <c r="G591" s="69"/>
    </row>
    <row r="592" spans="6:7" x14ac:dyDescent="0.2">
      <c r="F592" s="69"/>
      <c r="G592" s="69"/>
    </row>
    <row r="593" spans="6:7" x14ac:dyDescent="0.2">
      <c r="F593" s="69"/>
      <c r="G593" s="69"/>
    </row>
    <row r="594" spans="6:7" x14ac:dyDescent="0.2">
      <c r="F594" s="69"/>
      <c r="G594" s="69"/>
    </row>
    <row r="595" spans="6:7" x14ac:dyDescent="0.2">
      <c r="F595" s="69"/>
      <c r="G595" s="69"/>
    </row>
    <row r="596" spans="6:7" x14ac:dyDescent="0.2">
      <c r="F596" s="69"/>
      <c r="G596" s="69"/>
    </row>
    <row r="597" spans="6:7" x14ac:dyDescent="0.2">
      <c r="F597" s="69"/>
      <c r="G597" s="69"/>
    </row>
    <row r="598" spans="6:7" x14ac:dyDescent="0.2">
      <c r="F598" s="69"/>
      <c r="G598" s="69"/>
    </row>
    <row r="599" spans="6:7" x14ac:dyDescent="0.2">
      <c r="F599" s="69"/>
      <c r="G599" s="69"/>
    </row>
    <row r="600" spans="6:7" x14ac:dyDescent="0.2">
      <c r="F600" s="69"/>
      <c r="G600" s="69"/>
    </row>
    <row r="601" spans="6:7" x14ac:dyDescent="0.2">
      <c r="F601" s="69"/>
      <c r="G601" s="69"/>
    </row>
    <row r="602" spans="6:7" x14ac:dyDescent="0.2">
      <c r="F602" s="69"/>
      <c r="G602" s="69"/>
    </row>
    <row r="603" spans="6:7" x14ac:dyDescent="0.2">
      <c r="F603" s="69"/>
      <c r="G603" s="69"/>
    </row>
    <row r="604" spans="6:7" x14ac:dyDescent="0.2">
      <c r="F604" s="69"/>
      <c r="G604" s="69"/>
    </row>
    <row r="605" spans="6:7" x14ac:dyDescent="0.2">
      <c r="F605" s="69"/>
      <c r="G605" s="69"/>
    </row>
    <row r="606" spans="6:7" x14ac:dyDescent="0.2">
      <c r="F606" s="69"/>
      <c r="G606" s="69"/>
    </row>
    <row r="607" spans="6:7" x14ac:dyDescent="0.2">
      <c r="F607" s="69"/>
      <c r="G607" s="69"/>
    </row>
    <row r="608" spans="6:7" x14ac:dyDescent="0.2">
      <c r="F608" s="69"/>
      <c r="G608" s="69"/>
    </row>
    <row r="609" spans="6:7" x14ac:dyDescent="0.2">
      <c r="F609" s="69"/>
      <c r="G609" s="69"/>
    </row>
    <row r="610" spans="6:7" x14ac:dyDescent="0.2">
      <c r="F610" s="69"/>
      <c r="G610" s="69"/>
    </row>
    <row r="611" spans="6:7" x14ac:dyDescent="0.2">
      <c r="F611" s="69"/>
      <c r="G611" s="69"/>
    </row>
    <row r="612" spans="6:7" x14ac:dyDescent="0.2">
      <c r="F612" s="69"/>
      <c r="G612" s="69"/>
    </row>
    <row r="613" spans="6:7" x14ac:dyDescent="0.2">
      <c r="F613" s="69"/>
      <c r="G613" s="69"/>
    </row>
    <row r="614" spans="6:7" x14ac:dyDescent="0.2">
      <c r="F614" s="69"/>
      <c r="G614" s="69"/>
    </row>
    <row r="615" spans="6:7" x14ac:dyDescent="0.2">
      <c r="F615" s="69"/>
      <c r="G615" s="69"/>
    </row>
    <row r="616" spans="6:7" x14ac:dyDescent="0.2">
      <c r="F616" s="69"/>
      <c r="G616" s="69"/>
    </row>
    <row r="617" spans="6:7" x14ac:dyDescent="0.2">
      <c r="F617" s="69"/>
      <c r="G617" s="69"/>
    </row>
    <row r="618" spans="6:7" x14ac:dyDescent="0.2">
      <c r="F618" s="69"/>
      <c r="G618" s="69"/>
    </row>
    <row r="619" spans="6:7" x14ac:dyDescent="0.2">
      <c r="F619" s="69"/>
      <c r="G619" s="69"/>
    </row>
    <row r="620" spans="6:7" x14ac:dyDescent="0.2">
      <c r="F620" s="69"/>
      <c r="G620" s="69"/>
    </row>
    <row r="621" spans="6:7" x14ac:dyDescent="0.2">
      <c r="F621" s="69"/>
      <c r="G621" s="69"/>
    </row>
    <row r="622" spans="6:7" x14ac:dyDescent="0.2">
      <c r="F622" s="69"/>
      <c r="G622" s="69"/>
    </row>
    <row r="623" spans="6:7" x14ac:dyDescent="0.2">
      <c r="F623" s="69"/>
      <c r="G623" s="69"/>
    </row>
    <row r="624" spans="6:7" x14ac:dyDescent="0.2">
      <c r="F624" s="69"/>
      <c r="G624" s="69"/>
    </row>
    <row r="625" spans="6:7" x14ac:dyDescent="0.2">
      <c r="F625" s="69"/>
      <c r="G625" s="69"/>
    </row>
    <row r="626" spans="6:7" x14ac:dyDescent="0.2">
      <c r="F626" s="69"/>
      <c r="G626" s="69"/>
    </row>
    <row r="627" spans="6:7" x14ac:dyDescent="0.2">
      <c r="F627" s="69"/>
      <c r="G627" s="69"/>
    </row>
    <row r="628" spans="6:7" x14ac:dyDescent="0.2">
      <c r="F628" s="69"/>
      <c r="G628" s="69"/>
    </row>
    <row r="629" spans="6:7" x14ac:dyDescent="0.2">
      <c r="F629" s="69"/>
      <c r="G629" s="69"/>
    </row>
    <row r="630" spans="6:7" x14ac:dyDescent="0.2">
      <c r="F630" s="69"/>
      <c r="G630" s="69"/>
    </row>
    <row r="631" spans="6:7" x14ac:dyDescent="0.2">
      <c r="F631" s="69"/>
      <c r="G631" s="69"/>
    </row>
    <row r="632" spans="6:7" x14ac:dyDescent="0.2">
      <c r="F632" s="69"/>
      <c r="G632" s="69"/>
    </row>
    <row r="633" spans="6:7" x14ac:dyDescent="0.2">
      <c r="F633" s="69"/>
      <c r="G633" s="69"/>
    </row>
    <row r="634" spans="6:7" x14ac:dyDescent="0.2">
      <c r="F634" s="69"/>
      <c r="G634" s="69"/>
    </row>
    <row r="635" spans="6:7" x14ac:dyDescent="0.2">
      <c r="F635" s="69"/>
      <c r="G635" s="69"/>
    </row>
    <row r="636" spans="6:7" x14ac:dyDescent="0.2">
      <c r="F636" s="69"/>
      <c r="G636" s="69"/>
    </row>
    <row r="637" spans="6:7" x14ac:dyDescent="0.2">
      <c r="F637" s="69"/>
      <c r="G637" s="69"/>
    </row>
    <row r="638" spans="6:7" x14ac:dyDescent="0.2">
      <c r="F638" s="69"/>
      <c r="G638" s="69"/>
    </row>
    <row r="639" spans="6:7" x14ac:dyDescent="0.2">
      <c r="F639" s="69"/>
      <c r="G639" s="69"/>
    </row>
    <row r="640" spans="6:7" x14ac:dyDescent="0.2">
      <c r="F640" s="69"/>
      <c r="G640" s="69"/>
    </row>
    <row r="641" spans="6:7" x14ac:dyDescent="0.2">
      <c r="F641" s="69"/>
      <c r="G641" s="69"/>
    </row>
    <row r="642" spans="6:7" x14ac:dyDescent="0.2">
      <c r="F642" s="69"/>
      <c r="G642" s="69"/>
    </row>
    <row r="643" spans="6:7" x14ac:dyDescent="0.2">
      <c r="F643" s="69"/>
      <c r="G643" s="69"/>
    </row>
    <row r="644" spans="6:7" x14ac:dyDescent="0.2">
      <c r="F644" s="69"/>
      <c r="G644" s="69"/>
    </row>
    <row r="645" spans="6:7" x14ac:dyDescent="0.2">
      <c r="F645" s="69"/>
      <c r="G645" s="69"/>
    </row>
    <row r="646" spans="6:7" x14ac:dyDescent="0.2">
      <c r="F646" s="69"/>
      <c r="G646" s="69"/>
    </row>
    <row r="647" spans="6:7" x14ac:dyDescent="0.2">
      <c r="F647" s="69"/>
      <c r="G647" s="69"/>
    </row>
    <row r="648" spans="6:7" x14ac:dyDescent="0.2">
      <c r="F648" s="69"/>
      <c r="G648" s="69"/>
    </row>
    <row r="649" spans="6:7" x14ac:dyDescent="0.2">
      <c r="F649" s="69"/>
      <c r="G649" s="69"/>
    </row>
    <row r="650" spans="6:7" x14ac:dyDescent="0.2">
      <c r="F650" s="69"/>
      <c r="G650" s="69"/>
    </row>
    <row r="651" spans="6:7" x14ac:dyDescent="0.2">
      <c r="F651" s="69"/>
      <c r="G651" s="69"/>
    </row>
    <row r="652" spans="6:7" x14ac:dyDescent="0.2">
      <c r="F652" s="69"/>
      <c r="G652" s="69"/>
    </row>
    <row r="653" spans="6:7" x14ac:dyDescent="0.2">
      <c r="F653" s="69"/>
      <c r="G653" s="69"/>
    </row>
    <row r="654" spans="6:7" x14ac:dyDescent="0.2">
      <c r="F654" s="69"/>
      <c r="G654" s="69"/>
    </row>
    <row r="655" spans="6:7" x14ac:dyDescent="0.2">
      <c r="F655" s="69"/>
      <c r="G655" s="69"/>
    </row>
    <row r="656" spans="6:7" x14ac:dyDescent="0.2">
      <c r="F656" s="69"/>
      <c r="G656" s="69"/>
    </row>
    <row r="657" spans="6:7" x14ac:dyDescent="0.2">
      <c r="F657" s="69"/>
      <c r="G657" s="69"/>
    </row>
    <row r="658" spans="6:7" x14ac:dyDescent="0.2">
      <c r="F658" s="69"/>
      <c r="G658" s="69"/>
    </row>
    <row r="659" spans="6:7" x14ac:dyDescent="0.2">
      <c r="F659" s="69"/>
      <c r="G659" s="69"/>
    </row>
    <row r="660" spans="6:7" x14ac:dyDescent="0.2">
      <c r="F660" s="69"/>
      <c r="G660" s="69"/>
    </row>
    <row r="661" spans="6:7" x14ac:dyDescent="0.2">
      <c r="F661" s="69"/>
      <c r="G661" s="69"/>
    </row>
    <row r="662" spans="6:7" x14ac:dyDescent="0.2">
      <c r="F662" s="69"/>
      <c r="G662" s="69"/>
    </row>
    <row r="663" spans="6:7" x14ac:dyDescent="0.2">
      <c r="F663" s="69"/>
      <c r="G663" s="69"/>
    </row>
    <row r="664" spans="6:7" x14ac:dyDescent="0.2">
      <c r="F664" s="69"/>
      <c r="G664" s="69"/>
    </row>
    <row r="665" spans="6:7" x14ac:dyDescent="0.2">
      <c r="F665" s="69"/>
      <c r="G665" s="69"/>
    </row>
    <row r="666" spans="6:7" x14ac:dyDescent="0.2">
      <c r="F666" s="69"/>
      <c r="G666" s="69"/>
    </row>
    <row r="667" spans="6:7" x14ac:dyDescent="0.2">
      <c r="F667" s="69"/>
      <c r="G667" s="69"/>
    </row>
    <row r="668" spans="6:7" x14ac:dyDescent="0.2">
      <c r="F668" s="69"/>
      <c r="G668" s="69"/>
    </row>
    <row r="669" spans="6:7" x14ac:dyDescent="0.2">
      <c r="F669" s="69"/>
      <c r="G669" s="69"/>
    </row>
    <row r="670" spans="6:7" x14ac:dyDescent="0.2">
      <c r="F670" s="69"/>
      <c r="G670" s="69"/>
    </row>
    <row r="671" spans="6:7" x14ac:dyDescent="0.2">
      <c r="F671" s="69"/>
      <c r="G671" s="69"/>
    </row>
    <row r="672" spans="6:7" x14ac:dyDescent="0.2">
      <c r="F672" s="69"/>
      <c r="G672" s="69"/>
    </row>
    <row r="673" spans="6:7" x14ac:dyDescent="0.2">
      <c r="F673" s="69"/>
      <c r="G673" s="69"/>
    </row>
    <row r="674" spans="6:7" x14ac:dyDescent="0.2">
      <c r="F674" s="69"/>
      <c r="G674" s="69"/>
    </row>
    <row r="675" spans="6:7" x14ac:dyDescent="0.2">
      <c r="F675" s="69"/>
      <c r="G675" s="69"/>
    </row>
    <row r="676" spans="6:7" x14ac:dyDescent="0.2">
      <c r="F676" s="69"/>
      <c r="G676" s="69"/>
    </row>
    <row r="677" spans="6:7" x14ac:dyDescent="0.2">
      <c r="F677" s="69"/>
      <c r="G677" s="69"/>
    </row>
    <row r="678" spans="6:7" x14ac:dyDescent="0.2">
      <c r="F678" s="69"/>
      <c r="G678" s="69"/>
    </row>
    <row r="679" spans="6:7" x14ac:dyDescent="0.2">
      <c r="F679" s="69"/>
      <c r="G679" s="69"/>
    </row>
    <row r="680" spans="6:7" x14ac:dyDescent="0.2">
      <c r="F680" s="69"/>
      <c r="G680" s="69"/>
    </row>
    <row r="681" spans="6:7" x14ac:dyDescent="0.2">
      <c r="F681" s="69"/>
      <c r="G681" s="69"/>
    </row>
    <row r="682" spans="6:7" x14ac:dyDescent="0.2">
      <c r="F682" s="69"/>
      <c r="G682" s="69"/>
    </row>
    <row r="683" spans="6:7" x14ac:dyDescent="0.2">
      <c r="F683" s="69"/>
      <c r="G683" s="69"/>
    </row>
    <row r="684" spans="6:7" x14ac:dyDescent="0.2">
      <c r="F684" s="69"/>
      <c r="G684" s="69"/>
    </row>
    <row r="685" spans="6:7" x14ac:dyDescent="0.2">
      <c r="F685" s="69"/>
      <c r="G685" s="69"/>
    </row>
    <row r="686" spans="6:7" x14ac:dyDescent="0.2">
      <c r="F686" s="69"/>
      <c r="G686" s="69"/>
    </row>
    <row r="687" spans="6:7" x14ac:dyDescent="0.2">
      <c r="F687" s="69"/>
      <c r="G687" s="69"/>
    </row>
    <row r="688" spans="6:7" x14ac:dyDescent="0.2">
      <c r="F688" s="69"/>
      <c r="G688" s="69"/>
    </row>
    <row r="689" spans="6:7" x14ac:dyDescent="0.2">
      <c r="F689" s="69"/>
      <c r="G689" s="69"/>
    </row>
    <row r="690" spans="6:7" x14ac:dyDescent="0.2">
      <c r="F690" s="69"/>
      <c r="G690" s="69"/>
    </row>
    <row r="691" spans="6:7" x14ac:dyDescent="0.2">
      <c r="F691" s="69"/>
      <c r="G691" s="69"/>
    </row>
    <row r="692" spans="6:7" x14ac:dyDescent="0.2">
      <c r="F692" s="69"/>
      <c r="G692" s="69"/>
    </row>
    <row r="693" spans="6:7" x14ac:dyDescent="0.2">
      <c r="F693" s="69"/>
      <c r="G693" s="69"/>
    </row>
    <row r="694" spans="6:7" x14ac:dyDescent="0.2">
      <c r="F694" s="69"/>
      <c r="G694" s="69"/>
    </row>
    <row r="695" spans="6:7" x14ac:dyDescent="0.2">
      <c r="F695" s="69"/>
      <c r="G695" s="69"/>
    </row>
    <row r="696" spans="6:7" x14ac:dyDescent="0.2">
      <c r="F696" s="69"/>
      <c r="G696" s="69"/>
    </row>
    <row r="697" spans="6:7" x14ac:dyDescent="0.2">
      <c r="F697" s="69"/>
      <c r="G697" s="69"/>
    </row>
    <row r="698" spans="6:7" x14ac:dyDescent="0.2">
      <c r="F698" s="69"/>
      <c r="G698" s="69"/>
    </row>
    <row r="699" spans="6:7" x14ac:dyDescent="0.2">
      <c r="F699" s="69"/>
      <c r="G699" s="69"/>
    </row>
    <row r="700" spans="6:7" x14ac:dyDescent="0.2">
      <c r="F700" s="69"/>
      <c r="G700" s="69"/>
    </row>
    <row r="701" spans="6:7" x14ac:dyDescent="0.2">
      <c r="F701" s="69"/>
      <c r="G701" s="69"/>
    </row>
    <row r="702" spans="6:7" x14ac:dyDescent="0.2">
      <c r="F702" s="69"/>
      <c r="G702" s="69"/>
    </row>
    <row r="703" spans="6:7" x14ac:dyDescent="0.2">
      <c r="F703" s="69"/>
      <c r="G703" s="69"/>
    </row>
    <row r="704" spans="6:7" x14ac:dyDescent="0.2">
      <c r="F704" s="69"/>
      <c r="G704" s="69"/>
    </row>
    <row r="705" spans="6:7" x14ac:dyDescent="0.2">
      <c r="F705" s="69"/>
      <c r="G705" s="69"/>
    </row>
    <row r="706" spans="6:7" x14ac:dyDescent="0.2">
      <c r="F706" s="69"/>
      <c r="G706" s="69"/>
    </row>
    <row r="707" spans="6:7" x14ac:dyDescent="0.2">
      <c r="F707" s="69"/>
      <c r="G707" s="69"/>
    </row>
    <row r="708" spans="6:7" x14ac:dyDescent="0.2">
      <c r="F708" s="69"/>
      <c r="G708" s="69"/>
    </row>
    <row r="709" spans="6:7" x14ac:dyDescent="0.2">
      <c r="F709" s="69"/>
      <c r="G709" s="69"/>
    </row>
    <row r="710" spans="6:7" x14ac:dyDescent="0.2">
      <c r="F710" s="69"/>
      <c r="G710" s="69"/>
    </row>
    <row r="711" spans="6:7" x14ac:dyDescent="0.2">
      <c r="F711" s="69"/>
      <c r="G711" s="69"/>
    </row>
    <row r="712" spans="6:7" x14ac:dyDescent="0.2">
      <c r="F712" s="69"/>
      <c r="G712" s="69"/>
    </row>
    <row r="713" spans="6:7" x14ac:dyDescent="0.2">
      <c r="F713" s="69"/>
      <c r="G713" s="69"/>
    </row>
    <row r="714" spans="6:7" x14ac:dyDescent="0.2">
      <c r="F714" s="69"/>
      <c r="G714" s="69"/>
    </row>
    <row r="715" spans="6:7" x14ac:dyDescent="0.2">
      <c r="F715" s="69"/>
      <c r="G715" s="69"/>
    </row>
    <row r="716" spans="6:7" x14ac:dyDescent="0.2">
      <c r="F716" s="69"/>
      <c r="G716" s="69"/>
    </row>
    <row r="717" spans="6:7" x14ac:dyDescent="0.2">
      <c r="F717" s="69"/>
      <c r="G717" s="69"/>
    </row>
    <row r="718" spans="6:7" x14ac:dyDescent="0.2">
      <c r="F718" s="69"/>
      <c r="G718" s="69"/>
    </row>
    <row r="719" spans="6:7" x14ac:dyDescent="0.2">
      <c r="F719" s="69"/>
      <c r="G719" s="69"/>
    </row>
    <row r="720" spans="6:7" x14ac:dyDescent="0.2">
      <c r="F720" s="69"/>
      <c r="G720" s="69"/>
    </row>
    <row r="721" spans="6:7" x14ac:dyDescent="0.2">
      <c r="F721" s="69"/>
      <c r="G721" s="69"/>
    </row>
    <row r="722" spans="6:7" x14ac:dyDescent="0.2">
      <c r="F722" s="69"/>
      <c r="G722" s="69"/>
    </row>
    <row r="723" spans="6:7" x14ac:dyDescent="0.2">
      <c r="F723" s="69"/>
      <c r="G723" s="69"/>
    </row>
    <row r="724" spans="6:7" x14ac:dyDescent="0.2">
      <c r="F724" s="69"/>
      <c r="G724" s="69"/>
    </row>
    <row r="725" spans="6:7" x14ac:dyDescent="0.2">
      <c r="F725" s="69"/>
      <c r="G725" s="69"/>
    </row>
    <row r="726" spans="6:7" x14ac:dyDescent="0.2">
      <c r="F726" s="69"/>
      <c r="G726" s="69"/>
    </row>
    <row r="727" spans="6:7" x14ac:dyDescent="0.2">
      <c r="F727" s="69"/>
      <c r="G727" s="69"/>
    </row>
    <row r="728" spans="6:7" x14ac:dyDescent="0.2">
      <c r="F728" s="69"/>
      <c r="G728" s="69"/>
    </row>
    <row r="729" spans="6:7" x14ac:dyDescent="0.2">
      <c r="F729" s="69"/>
      <c r="G729" s="69"/>
    </row>
    <row r="730" spans="6:7" x14ac:dyDescent="0.2">
      <c r="F730" s="69"/>
      <c r="G730" s="69"/>
    </row>
    <row r="731" spans="6:7" x14ac:dyDescent="0.2">
      <c r="F731" s="69"/>
      <c r="G731" s="69"/>
    </row>
    <row r="732" spans="6:7" x14ac:dyDescent="0.2">
      <c r="F732" s="69"/>
      <c r="G732" s="69"/>
    </row>
    <row r="733" spans="6:7" x14ac:dyDescent="0.2">
      <c r="F733" s="69"/>
      <c r="G733" s="69"/>
    </row>
    <row r="734" spans="6:7" x14ac:dyDescent="0.2">
      <c r="F734" s="69"/>
      <c r="G734" s="69"/>
    </row>
    <row r="735" spans="6:7" x14ac:dyDescent="0.2">
      <c r="F735" s="69"/>
      <c r="G735" s="69"/>
    </row>
    <row r="736" spans="6:7" x14ac:dyDescent="0.2">
      <c r="F736" s="69"/>
      <c r="G736" s="69"/>
    </row>
    <row r="737" spans="6:7" x14ac:dyDescent="0.2">
      <c r="F737" s="69"/>
      <c r="G737" s="69"/>
    </row>
    <row r="738" spans="6:7" x14ac:dyDescent="0.2">
      <c r="F738" s="69"/>
      <c r="G738" s="69"/>
    </row>
    <row r="739" spans="6:7" x14ac:dyDescent="0.2">
      <c r="F739" s="69"/>
      <c r="G739" s="69"/>
    </row>
    <row r="740" spans="6:7" x14ac:dyDescent="0.2">
      <c r="F740" s="69"/>
      <c r="G740" s="69"/>
    </row>
    <row r="741" spans="6:7" x14ac:dyDescent="0.2">
      <c r="F741" s="69"/>
      <c r="G741" s="69"/>
    </row>
    <row r="742" spans="6:7" x14ac:dyDescent="0.2">
      <c r="F742" s="69"/>
      <c r="G742" s="69"/>
    </row>
    <row r="743" spans="6:7" x14ac:dyDescent="0.2">
      <c r="F743" s="69"/>
      <c r="G743" s="69"/>
    </row>
    <row r="744" spans="6:7" x14ac:dyDescent="0.2">
      <c r="F744" s="69"/>
      <c r="G744" s="69"/>
    </row>
    <row r="745" spans="6:7" x14ac:dyDescent="0.2">
      <c r="F745" s="69"/>
      <c r="G745" s="69"/>
    </row>
    <row r="746" spans="6:7" x14ac:dyDescent="0.2">
      <c r="F746" s="69"/>
      <c r="G746" s="69"/>
    </row>
    <row r="747" spans="6:7" x14ac:dyDescent="0.2">
      <c r="F747" s="69"/>
      <c r="G747" s="69"/>
    </row>
    <row r="748" spans="6:7" x14ac:dyDescent="0.2">
      <c r="F748" s="69"/>
      <c r="G748" s="69"/>
    </row>
    <row r="749" spans="6:7" x14ac:dyDescent="0.2">
      <c r="F749" s="69"/>
      <c r="G749" s="69"/>
    </row>
    <row r="750" spans="6:7" x14ac:dyDescent="0.2">
      <c r="F750" s="69"/>
      <c r="G750" s="69"/>
    </row>
    <row r="751" spans="6:7" x14ac:dyDescent="0.2">
      <c r="F751" s="69"/>
      <c r="G751" s="69"/>
    </row>
    <row r="752" spans="6:7" x14ac:dyDescent="0.2">
      <c r="F752" s="69"/>
      <c r="G752" s="69"/>
    </row>
    <row r="753" spans="6:7" x14ac:dyDescent="0.2">
      <c r="F753" s="69"/>
      <c r="G753" s="69"/>
    </row>
    <row r="754" spans="6:7" x14ac:dyDescent="0.2">
      <c r="F754" s="69"/>
      <c r="G754" s="69"/>
    </row>
    <row r="755" spans="6:7" x14ac:dyDescent="0.2">
      <c r="F755" s="69"/>
      <c r="G755" s="69"/>
    </row>
    <row r="756" spans="6:7" x14ac:dyDescent="0.2">
      <c r="F756" s="69"/>
      <c r="G756" s="69"/>
    </row>
    <row r="757" spans="6:7" x14ac:dyDescent="0.2">
      <c r="F757" s="69"/>
      <c r="G757" s="69"/>
    </row>
    <row r="758" spans="6:7" x14ac:dyDescent="0.2">
      <c r="F758" s="69"/>
      <c r="G758" s="69"/>
    </row>
    <row r="759" spans="6:7" x14ac:dyDescent="0.2">
      <c r="F759" s="69"/>
      <c r="G759" s="69"/>
    </row>
    <row r="760" spans="6:7" x14ac:dyDescent="0.2">
      <c r="F760" s="69"/>
      <c r="G760" s="69"/>
    </row>
    <row r="761" spans="6:7" x14ac:dyDescent="0.2">
      <c r="F761" s="69"/>
      <c r="G761" s="69"/>
    </row>
    <row r="762" spans="6:7" x14ac:dyDescent="0.2">
      <c r="F762" s="69"/>
      <c r="G762" s="69"/>
    </row>
    <row r="763" spans="6:7" x14ac:dyDescent="0.2">
      <c r="F763" s="69"/>
      <c r="G763" s="69"/>
    </row>
    <row r="764" spans="6:7" x14ac:dyDescent="0.2">
      <c r="F764" s="69"/>
      <c r="G764" s="69"/>
    </row>
    <row r="765" spans="6:7" x14ac:dyDescent="0.2">
      <c r="F765" s="69"/>
      <c r="G765" s="69"/>
    </row>
    <row r="766" spans="6:7" x14ac:dyDescent="0.2">
      <c r="F766" s="69"/>
      <c r="G766" s="69"/>
    </row>
    <row r="767" spans="6:7" x14ac:dyDescent="0.2">
      <c r="F767" s="69"/>
      <c r="G767" s="69"/>
    </row>
    <row r="768" spans="6:7" x14ac:dyDescent="0.2">
      <c r="F768" s="69"/>
      <c r="G768" s="69"/>
    </row>
    <row r="769" spans="6:7" x14ac:dyDescent="0.2">
      <c r="F769" s="69"/>
      <c r="G769" s="69"/>
    </row>
    <row r="770" spans="6:7" x14ac:dyDescent="0.2">
      <c r="F770" s="69"/>
      <c r="G770" s="69"/>
    </row>
    <row r="771" spans="6:7" x14ac:dyDescent="0.2">
      <c r="F771" s="69"/>
      <c r="G771" s="69"/>
    </row>
    <row r="772" spans="6:7" x14ac:dyDescent="0.2">
      <c r="F772" s="69"/>
      <c r="G772" s="69"/>
    </row>
    <row r="773" spans="6:7" x14ac:dyDescent="0.2">
      <c r="F773" s="69"/>
      <c r="G773" s="69"/>
    </row>
    <row r="774" spans="6:7" x14ac:dyDescent="0.2">
      <c r="F774" s="69"/>
      <c r="G774" s="69"/>
    </row>
    <row r="775" spans="6:7" x14ac:dyDescent="0.2">
      <c r="F775" s="69"/>
      <c r="G775" s="69"/>
    </row>
    <row r="776" spans="6:7" x14ac:dyDescent="0.2">
      <c r="F776" s="69"/>
      <c r="G776" s="69"/>
    </row>
    <row r="777" spans="6:7" x14ac:dyDescent="0.2">
      <c r="F777" s="69"/>
      <c r="G777" s="69"/>
    </row>
    <row r="778" spans="6:7" x14ac:dyDescent="0.2">
      <c r="F778" s="69"/>
      <c r="G778" s="69"/>
    </row>
    <row r="779" spans="6:7" x14ac:dyDescent="0.2">
      <c r="F779" s="69"/>
      <c r="G779" s="69"/>
    </row>
    <row r="780" spans="6:7" x14ac:dyDescent="0.2">
      <c r="F780" s="69"/>
      <c r="G780" s="69"/>
    </row>
    <row r="781" spans="6:7" x14ac:dyDescent="0.2">
      <c r="F781" s="69"/>
      <c r="G781" s="69"/>
    </row>
    <row r="782" spans="6:7" x14ac:dyDescent="0.2">
      <c r="F782" s="69"/>
      <c r="G782" s="69"/>
    </row>
    <row r="783" spans="6:7" x14ac:dyDescent="0.2">
      <c r="F783" s="69"/>
      <c r="G783" s="69"/>
    </row>
    <row r="784" spans="6:7" x14ac:dyDescent="0.2">
      <c r="F784" s="69"/>
      <c r="G784" s="69"/>
    </row>
    <row r="785" spans="6:7" x14ac:dyDescent="0.2">
      <c r="F785" s="69"/>
      <c r="G785" s="69"/>
    </row>
    <row r="786" spans="6:7" x14ac:dyDescent="0.2">
      <c r="F786" s="69"/>
      <c r="G786" s="69"/>
    </row>
    <row r="787" spans="6:7" x14ac:dyDescent="0.2">
      <c r="F787" s="69"/>
      <c r="G787" s="69"/>
    </row>
    <row r="788" spans="6:7" x14ac:dyDescent="0.2">
      <c r="F788" s="69"/>
      <c r="G788" s="69"/>
    </row>
    <row r="789" spans="6:7" x14ac:dyDescent="0.2">
      <c r="F789" s="69"/>
      <c r="G789" s="69"/>
    </row>
    <row r="790" spans="6:7" x14ac:dyDescent="0.2">
      <c r="F790" s="69"/>
      <c r="G790" s="69"/>
    </row>
    <row r="791" spans="6:7" x14ac:dyDescent="0.2">
      <c r="F791" s="69"/>
      <c r="G791" s="69"/>
    </row>
    <row r="792" spans="6:7" x14ac:dyDescent="0.2">
      <c r="F792" s="69"/>
      <c r="G792" s="69"/>
    </row>
    <row r="793" spans="6:7" x14ac:dyDescent="0.2">
      <c r="F793" s="69"/>
      <c r="G793" s="69"/>
    </row>
    <row r="794" spans="6:7" x14ac:dyDescent="0.2">
      <c r="F794" s="69"/>
      <c r="G794" s="69"/>
    </row>
    <row r="795" spans="6:7" x14ac:dyDescent="0.2">
      <c r="F795" s="69"/>
      <c r="G795" s="69"/>
    </row>
    <row r="796" spans="6:7" x14ac:dyDescent="0.2">
      <c r="F796" s="69"/>
      <c r="G796" s="69"/>
    </row>
    <row r="797" spans="6:7" x14ac:dyDescent="0.2">
      <c r="F797" s="69"/>
      <c r="G797" s="69"/>
    </row>
    <row r="798" spans="6:7" x14ac:dyDescent="0.2">
      <c r="F798" s="69"/>
      <c r="G798" s="69"/>
    </row>
    <row r="799" spans="6:7" x14ac:dyDescent="0.2">
      <c r="F799" s="69"/>
      <c r="G799" s="69"/>
    </row>
    <row r="800" spans="6:7" x14ac:dyDescent="0.2">
      <c r="F800" s="69"/>
      <c r="G800" s="69"/>
    </row>
    <row r="801" spans="6:7" x14ac:dyDescent="0.2">
      <c r="F801" s="69"/>
      <c r="G801" s="69"/>
    </row>
    <row r="802" spans="6:7" x14ac:dyDescent="0.2">
      <c r="F802" s="69"/>
      <c r="G802" s="69"/>
    </row>
    <row r="803" spans="6:7" x14ac:dyDescent="0.2">
      <c r="F803" s="69"/>
      <c r="G803" s="69"/>
    </row>
    <row r="804" spans="6:7" x14ac:dyDescent="0.2">
      <c r="F804" s="69"/>
      <c r="G804" s="69"/>
    </row>
    <row r="805" spans="6:7" x14ac:dyDescent="0.2">
      <c r="F805" s="69"/>
      <c r="G805" s="69"/>
    </row>
    <row r="806" spans="6:7" x14ac:dyDescent="0.2">
      <c r="F806" s="69"/>
      <c r="G806" s="69"/>
    </row>
    <row r="807" spans="6:7" x14ac:dyDescent="0.2">
      <c r="F807" s="69"/>
      <c r="G807" s="69"/>
    </row>
    <row r="808" spans="6:7" x14ac:dyDescent="0.2">
      <c r="F808" s="69"/>
      <c r="G808" s="69"/>
    </row>
    <row r="809" spans="6:7" x14ac:dyDescent="0.2">
      <c r="F809" s="69"/>
      <c r="G809" s="69"/>
    </row>
    <row r="810" spans="6:7" x14ac:dyDescent="0.2">
      <c r="F810" s="69"/>
      <c r="G810" s="69"/>
    </row>
    <row r="811" spans="6:7" x14ac:dyDescent="0.2">
      <c r="F811" s="69"/>
      <c r="G811" s="69"/>
    </row>
    <row r="812" spans="6:7" x14ac:dyDescent="0.2">
      <c r="F812" s="69"/>
      <c r="G812" s="69"/>
    </row>
    <row r="813" spans="6:7" x14ac:dyDescent="0.2">
      <c r="F813" s="69"/>
      <c r="G813" s="69"/>
    </row>
    <row r="814" spans="6:7" x14ac:dyDescent="0.2">
      <c r="F814" s="69"/>
      <c r="G814" s="69"/>
    </row>
    <row r="815" spans="6:7" x14ac:dyDescent="0.2">
      <c r="F815" s="69"/>
      <c r="G815" s="69"/>
    </row>
    <row r="816" spans="6:7" x14ac:dyDescent="0.2">
      <c r="F816" s="69"/>
      <c r="G816" s="69"/>
    </row>
    <row r="817" spans="6:7" x14ac:dyDescent="0.2">
      <c r="F817" s="69"/>
      <c r="G817" s="69"/>
    </row>
    <row r="818" spans="6:7" x14ac:dyDescent="0.2">
      <c r="F818" s="69"/>
      <c r="G818" s="69"/>
    </row>
    <row r="819" spans="6:7" x14ac:dyDescent="0.2">
      <c r="F819" s="69"/>
      <c r="G819" s="69"/>
    </row>
    <row r="820" spans="6:7" x14ac:dyDescent="0.2">
      <c r="F820" s="69"/>
      <c r="G820" s="69"/>
    </row>
    <row r="821" spans="6:7" x14ac:dyDescent="0.2">
      <c r="F821" s="69"/>
      <c r="G821" s="69"/>
    </row>
    <row r="822" spans="6:7" x14ac:dyDescent="0.2">
      <c r="F822" s="69"/>
      <c r="G822" s="69"/>
    </row>
    <row r="823" spans="6:7" x14ac:dyDescent="0.2">
      <c r="F823" s="69"/>
      <c r="G823" s="69"/>
    </row>
    <row r="824" spans="6:7" x14ac:dyDescent="0.2">
      <c r="F824" s="69"/>
      <c r="G824" s="69"/>
    </row>
    <row r="825" spans="6:7" x14ac:dyDescent="0.2">
      <c r="F825" s="69"/>
      <c r="G825" s="69"/>
    </row>
    <row r="826" spans="6:7" x14ac:dyDescent="0.2">
      <c r="F826" s="69"/>
      <c r="G826" s="69"/>
    </row>
    <row r="827" spans="6:7" x14ac:dyDescent="0.2">
      <c r="F827" s="69"/>
      <c r="G827" s="69"/>
    </row>
    <row r="828" spans="6:7" x14ac:dyDescent="0.2">
      <c r="F828" s="69"/>
      <c r="G828" s="69"/>
    </row>
    <row r="829" spans="6:7" x14ac:dyDescent="0.2">
      <c r="F829" s="69"/>
      <c r="G829" s="69"/>
    </row>
    <row r="830" spans="6:7" x14ac:dyDescent="0.2">
      <c r="F830" s="69"/>
      <c r="G830" s="69"/>
    </row>
    <row r="831" spans="6:7" x14ac:dyDescent="0.2">
      <c r="F831" s="69"/>
      <c r="G831" s="69"/>
    </row>
    <row r="832" spans="6:7" x14ac:dyDescent="0.2">
      <c r="F832" s="69"/>
      <c r="G832" s="69"/>
    </row>
    <row r="833" spans="6:7" x14ac:dyDescent="0.2">
      <c r="F833" s="69"/>
      <c r="G833" s="69"/>
    </row>
    <row r="834" spans="6:7" x14ac:dyDescent="0.2">
      <c r="F834" s="69"/>
      <c r="G834" s="69"/>
    </row>
    <row r="835" spans="6:7" x14ac:dyDescent="0.2">
      <c r="F835" s="69"/>
      <c r="G835" s="69"/>
    </row>
    <row r="836" spans="6:7" x14ac:dyDescent="0.2">
      <c r="F836" s="69"/>
      <c r="G836" s="69"/>
    </row>
    <row r="837" spans="6:7" x14ac:dyDescent="0.2">
      <c r="F837" s="69"/>
      <c r="G837" s="69"/>
    </row>
    <row r="838" spans="6:7" x14ac:dyDescent="0.2">
      <c r="F838" s="69"/>
      <c r="G838" s="69"/>
    </row>
    <row r="839" spans="6:7" x14ac:dyDescent="0.2">
      <c r="F839" s="69"/>
      <c r="G839" s="69"/>
    </row>
    <row r="840" spans="6:7" x14ac:dyDescent="0.2">
      <c r="F840" s="69"/>
      <c r="G840" s="69"/>
    </row>
    <row r="841" spans="6:7" x14ac:dyDescent="0.2">
      <c r="F841" s="69"/>
      <c r="G841" s="69"/>
    </row>
    <row r="842" spans="6:7" x14ac:dyDescent="0.2">
      <c r="F842" s="69"/>
      <c r="G842" s="69"/>
    </row>
    <row r="843" spans="6:7" x14ac:dyDescent="0.2">
      <c r="F843" s="69"/>
      <c r="G843" s="69"/>
    </row>
    <row r="844" spans="6:7" x14ac:dyDescent="0.2">
      <c r="F844" s="69"/>
      <c r="G844" s="69"/>
    </row>
    <row r="845" spans="6:7" x14ac:dyDescent="0.2">
      <c r="F845" s="69"/>
      <c r="G845" s="69"/>
    </row>
    <row r="846" spans="6:7" x14ac:dyDescent="0.2">
      <c r="F846" s="69"/>
      <c r="G846" s="69"/>
    </row>
    <row r="847" spans="6:7" x14ac:dyDescent="0.2">
      <c r="F847" s="69"/>
      <c r="G847" s="69"/>
    </row>
    <row r="848" spans="6:7" x14ac:dyDescent="0.2">
      <c r="F848" s="69"/>
      <c r="G848" s="69"/>
    </row>
    <row r="849" spans="6:7" x14ac:dyDescent="0.2">
      <c r="F849" s="69"/>
      <c r="G849" s="69"/>
    </row>
    <row r="850" spans="6:7" x14ac:dyDescent="0.2">
      <c r="F850" s="69"/>
      <c r="G850" s="69"/>
    </row>
    <row r="851" spans="6:7" x14ac:dyDescent="0.2">
      <c r="F851" s="69"/>
      <c r="G851" s="69"/>
    </row>
    <row r="852" spans="6:7" x14ac:dyDescent="0.2">
      <c r="F852" s="69"/>
      <c r="G852" s="69"/>
    </row>
    <row r="853" spans="6:7" x14ac:dyDescent="0.2">
      <c r="F853" s="69"/>
      <c r="G853" s="69"/>
    </row>
    <row r="854" spans="6:7" x14ac:dyDescent="0.2">
      <c r="F854" s="69"/>
      <c r="G854" s="69"/>
    </row>
    <row r="855" spans="6:7" x14ac:dyDescent="0.2">
      <c r="F855" s="69"/>
      <c r="G855" s="69"/>
    </row>
    <row r="856" spans="6:7" x14ac:dyDescent="0.2">
      <c r="F856" s="69"/>
      <c r="G856" s="69"/>
    </row>
    <row r="857" spans="6:7" x14ac:dyDescent="0.2">
      <c r="F857" s="69"/>
      <c r="G857" s="69"/>
    </row>
    <row r="858" spans="6:7" x14ac:dyDescent="0.2">
      <c r="F858" s="69"/>
      <c r="G858" s="69"/>
    </row>
    <row r="859" spans="6:7" x14ac:dyDescent="0.2">
      <c r="F859" s="69"/>
      <c r="G859" s="69"/>
    </row>
    <row r="860" spans="6:7" x14ac:dyDescent="0.2">
      <c r="F860" s="69"/>
      <c r="G860" s="69"/>
    </row>
    <row r="861" spans="6:7" x14ac:dyDescent="0.2">
      <c r="F861" s="69"/>
      <c r="G861" s="69"/>
    </row>
    <row r="862" spans="6:7" x14ac:dyDescent="0.2">
      <c r="F862" s="69"/>
      <c r="G862" s="69"/>
    </row>
    <row r="863" spans="6:7" x14ac:dyDescent="0.2">
      <c r="F863" s="69"/>
      <c r="G863" s="69"/>
    </row>
    <row r="864" spans="6:7" x14ac:dyDescent="0.2">
      <c r="F864" s="69"/>
      <c r="G864" s="69"/>
    </row>
    <row r="865" spans="6:7" x14ac:dyDescent="0.2">
      <c r="F865" s="69"/>
      <c r="G865" s="69"/>
    </row>
    <row r="866" spans="6:7" x14ac:dyDescent="0.2">
      <c r="F866" s="69"/>
      <c r="G866" s="69"/>
    </row>
    <row r="867" spans="6:7" x14ac:dyDescent="0.2">
      <c r="F867" s="69"/>
      <c r="G867" s="69"/>
    </row>
    <row r="868" spans="6:7" x14ac:dyDescent="0.2">
      <c r="F868" s="69"/>
      <c r="G868" s="69"/>
    </row>
    <row r="869" spans="6:7" x14ac:dyDescent="0.2">
      <c r="F869" s="69"/>
      <c r="G869" s="69"/>
    </row>
    <row r="870" spans="6:7" x14ac:dyDescent="0.2">
      <c r="F870" s="69"/>
      <c r="G870" s="69"/>
    </row>
    <row r="871" spans="6:7" x14ac:dyDescent="0.2">
      <c r="F871" s="69"/>
      <c r="G871" s="69"/>
    </row>
    <row r="872" spans="6:7" x14ac:dyDescent="0.2">
      <c r="F872" s="69"/>
      <c r="G872" s="69"/>
    </row>
    <row r="873" spans="6:7" x14ac:dyDescent="0.2">
      <c r="F873" s="69"/>
      <c r="G873" s="69"/>
    </row>
    <row r="874" spans="6:7" x14ac:dyDescent="0.2">
      <c r="F874" s="69"/>
      <c r="G874" s="69"/>
    </row>
    <row r="875" spans="6:7" x14ac:dyDescent="0.2">
      <c r="F875" s="69"/>
      <c r="G875" s="69"/>
    </row>
    <row r="876" spans="6:7" x14ac:dyDescent="0.2">
      <c r="F876" s="69"/>
      <c r="G876" s="69"/>
    </row>
    <row r="877" spans="6:7" x14ac:dyDescent="0.2">
      <c r="F877" s="69"/>
      <c r="G877" s="69"/>
    </row>
    <row r="878" spans="6:7" x14ac:dyDescent="0.2">
      <c r="F878" s="69"/>
      <c r="G878" s="69"/>
    </row>
    <row r="879" spans="6:7" x14ac:dyDescent="0.2">
      <c r="F879" s="69"/>
      <c r="G879" s="69"/>
    </row>
    <row r="880" spans="6:7" x14ac:dyDescent="0.2">
      <c r="F880" s="69"/>
      <c r="G880" s="69"/>
    </row>
    <row r="881" spans="6:7" x14ac:dyDescent="0.2">
      <c r="F881" s="69"/>
      <c r="G881" s="69"/>
    </row>
    <row r="882" spans="6:7" x14ac:dyDescent="0.2">
      <c r="F882" s="69"/>
      <c r="G882" s="69"/>
    </row>
    <row r="883" spans="6:7" x14ac:dyDescent="0.2">
      <c r="F883" s="69"/>
      <c r="G883" s="69"/>
    </row>
    <row r="884" spans="6:7" x14ac:dyDescent="0.2">
      <c r="F884" s="69"/>
      <c r="G884" s="69"/>
    </row>
    <row r="885" spans="6:7" x14ac:dyDescent="0.2">
      <c r="F885" s="69"/>
      <c r="G885" s="69"/>
    </row>
    <row r="886" spans="6:7" x14ac:dyDescent="0.2">
      <c r="F886" s="69"/>
      <c r="G886" s="69"/>
    </row>
    <row r="887" spans="6:7" x14ac:dyDescent="0.2">
      <c r="F887" s="69"/>
      <c r="G887" s="69"/>
    </row>
    <row r="888" spans="6:7" x14ac:dyDescent="0.2">
      <c r="F888" s="69"/>
      <c r="G888" s="69"/>
    </row>
    <row r="889" spans="6:7" x14ac:dyDescent="0.2">
      <c r="F889" s="69"/>
      <c r="G889" s="69"/>
    </row>
    <row r="890" spans="6:7" x14ac:dyDescent="0.2">
      <c r="F890" s="69"/>
      <c r="G890" s="69"/>
    </row>
    <row r="891" spans="6:7" x14ac:dyDescent="0.2">
      <c r="F891" s="69"/>
      <c r="G891" s="69"/>
    </row>
    <row r="892" spans="6:7" x14ac:dyDescent="0.2">
      <c r="F892" s="69"/>
      <c r="G892" s="69"/>
    </row>
    <row r="893" spans="6:7" x14ac:dyDescent="0.2">
      <c r="F893" s="69"/>
      <c r="G893" s="69"/>
    </row>
    <row r="894" spans="6:7" x14ac:dyDescent="0.2">
      <c r="F894" s="69"/>
      <c r="G894" s="69"/>
    </row>
    <row r="895" spans="6:7" x14ac:dyDescent="0.2">
      <c r="F895" s="69"/>
      <c r="G895" s="69"/>
    </row>
    <row r="896" spans="6:7" x14ac:dyDescent="0.2">
      <c r="F896" s="69"/>
      <c r="G896" s="69"/>
    </row>
    <row r="897" spans="6:7" x14ac:dyDescent="0.2">
      <c r="F897" s="69"/>
      <c r="G897" s="69"/>
    </row>
    <row r="898" spans="6:7" x14ac:dyDescent="0.2">
      <c r="F898" s="69"/>
      <c r="G898" s="69"/>
    </row>
    <row r="899" spans="6:7" x14ac:dyDescent="0.2">
      <c r="F899" s="69"/>
      <c r="G899" s="69"/>
    </row>
    <row r="900" spans="6:7" x14ac:dyDescent="0.2">
      <c r="F900" s="69"/>
      <c r="G900" s="69"/>
    </row>
    <row r="901" spans="6:7" x14ac:dyDescent="0.2">
      <c r="F901" s="69"/>
      <c r="G901" s="69"/>
    </row>
    <row r="902" spans="6:7" x14ac:dyDescent="0.2">
      <c r="F902" s="69"/>
      <c r="G902" s="69"/>
    </row>
    <row r="903" spans="6:7" x14ac:dyDescent="0.2">
      <c r="F903" s="69"/>
      <c r="G903" s="69"/>
    </row>
    <row r="904" spans="6:7" x14ac:dyDescent="0.2">
      <c r="F904" s="69"/>
      <c r="G904" s="69"/>
    </row>
    <row r="905" spans="6:7" x14ac:dyDescent="0.2">
      <c r="F905" s="69"/>
      <c r="G905" s="69"/>
    </row>
    <row r="906" spans="6:7" x14ac:dyDescent="0.2">
      <c r="F906" s="69"/>
      <c r="G906" s="69"/>
    </row>
    <row r="907" spans="6:7" x14ac:dyDescent="0.2">
      <c r="F907" s="69"/>
      <c r="G907" s="69"/>
    </row>
    <row r="908" spans="6:7" x14ac:dyDescent="0.2">
      <c r="F908" s="69"/>
      <c r="G908" s="69"/>
    </row>
    <row r="909" spans="6:7" x14ac:dyDescent="0.2">
      <c r="F909" s="69"/>
      <c r="G909" s="69"/>
    </row>
    <row r="910" spans="6:7" x14ac:dyDescent="0.2">
      <c r="F910" s="69"/>
      <c r="G910" s="69"/>
    </row>
    <row r="911" spans="6:7" x14ac:dyDescent="0.2">
      <c r="F911" s="69"/>
      <c r="G911" s="69"/>
    </row>
    <row r="912" spans="6:7" x14ac:dyDescent="0.2">
      <c r="F912" s="69"/>
      <c r="G912" s="69"/>
    </row>
    <row r="913" spans="6:7" x14ac:dyDescent="0.2">
      <c r="F913" s="69"/>
      <c r="G913" s="69"/>
    </row>
    <row r="914" spans="6:7" x14ac:dyDescent="0.2">
      <c r="F914" s="69"/>
      <c r="G914" s="69"/>
    </row>
    <row r="915" spans="6:7" x14ac:dyDescent="0.2">
      <c r="F915" s="69"/>
      <c r="G915" s="69"/>
    </row>
    <row r="916" spans="6:7" x14ac:dyDescent="0.2">
      <c r="F916" s="69"/>
      <c r="G916" s="69"/>
    </row>
    <row r="917" spans="6:7" x14ac:dyDescent="0.2">
      <c r="F917" s="69"/>
      <c r="G917" s="69"/>
    </row>
    <row r="918" spans="6:7" x14ac:dyDescent="0.2">
      <c r="F918" s="69"/>
      <c r="G918" s="69"/>
    </row>
    <row r="919" spans="6:7" x14ac:dyDescent="0.2">
      <c r="F919" s="69"/>
      <c r="G919" s="69"/>
    </row>
    <row r="920" spans="6:7" x14ac:dyDescent="0.2">
      <c r="F920" s="69"/>
      <c r="G920" s="69"/>
    </row>
    <row r="921" spans="6:7" x14ac:dyDescent="0.2">
      <c r="F921" s="69"/>
      <c r="G921" s="69"/>
    </row>
    <row r="922" spans="6:7" x14ac:dyDescent="0.2">
      <c r="F922" s="69"/>
      <c r="G922" s="69"/>
    </row>
    <row r="923" spans="6:7" x14ac:dyDescent="0.2">
      <c r="F923" s="69"/>
      <c r="G923" s="69"/>
    </row>
    <row r="924" spans="6:7" x14ac:dyDescent="0.2">
      <c r="F924" s="69"/>
      <c r="G924" s="69"/>
    </row>
    <row r="925" spans="6:7" x14ac:dyDescent="0.2">
      <c r="F925" s="69"/>
      <c r="G925" s="69"/>
    </row>
    <row r="926" spans="6:7" x14ac:dyDescent="0.2">
      <c r="F926" s="69"/>
      <c r="G926" s="69"/>
    </row>
    <row r="927" spans="6:7" x14ac:dyDescent="0.2">
      <c r="F927" s="69"/>
      <c r="G927" s="69"/>
    </row>
    <row r="928" spans="6:7" x14ac:dyDescent="0.2">
      <c r="F928" s="69"/>
      <c r="G928" s="69"/>
    </row>
    <row r="929" spans="6:7" x14ac:dyDescent="0.2">
      <c r="F929" s="69"/>
      <c r="G929" s="69"/>
    </row>
    <row r="930" spans="6:7" x14ac:dyDescent="0.2">
      <c r="F930" s="69"/>
      <c r="G930" s="69"/>
    </row>
    <row r="931" spans="6:7" x14ac:dyDescent="0.2">
      <c r="F931" s="69"/>
      <c r="G931" s="69"/>
    </row>
    <row r="932" spans="6:7" x14ac:dyDescent="0.2">
      <c r="F932" s="69"/>
      <c r="G932" s="69"/>
    </row>
    <row r="933" spans="6:7" x14ac:dyDescent="0.2">
      <c r="F933" s="69"/>
      <c r="G933" s="69"/>
    </row>
    <row r="934" spans="6:7" x14ac:dyDescent="0.2">
      <c r="F934" s="69"/>
      <c r="G934" s="69"/>
    </row>
    <row r="935" spans="6:7" x14ac:dyDescent="0.2">
      <c r="F935" s="69"/>
      <c r="G935" s="69"/>
    </row>
    <row r="936" spans="6:7" x14ac:dyDescent="0.2">
      <c r="F936" s="69"/>
      <c r="G936" s="69"/>
    </row>
    <row r="937" spans="6:7" x14ac:dyDescent="0.2">
      <c r="F937" s="69"/>
      <c r="G937" s="69"/>
    </row>
    <row r="938" spans="6:7" x14ac:dyDescent="0.2">
      <c r="F938" s="69"/>
      <c r="G938" s="69"/>
    </row>
    <row r="939" spans="6:7" x14ac:dyDescent="0.2">
      <c r="F939" s="69"/>
      <c r="G939" s="69"/>
    </row>
    <row r="940" spans="6:7" x14ac:dyDescent="0.2">
      <c r="F940" s="69"/>
      <c r="G940" s="69"/>
    </row>
    <row r="941" spans="6:7" x14ac:dyDescent="0.2">
      <c r="F941" s="69"/>
      <c r="G941" s="69"/>
    </row>
    <row r="942" spans="6:7" x14ac:dyDescent="0.2">
      <c r="F942" s="69"/>
      <c r="G942" s="69"/>
    </row>
    <row r="943" spans="6:7" x14ac:dyDescent="0.2">
      <c r="F943" s="69"/>
      <c r="G943" s="69"/>
    </row>
    <row r="944" spans="6:7" x14ac:dyDescent="0.2">
      <c r="F944" s="69"/>
      <c r="G944" s="69"/>
    </row>
    <row r="945" spans="6:7" x14ac:dyDescent="0.2">
      <c r="F945" s="69"/>
      <c r="G945" s="69"/>
    </row>
    <row r="946" spans="6:7" x14ac:dyDescent="0.2">
      <c r="F946" s="69"/>
      <c r="G946" s="69"/>
    </row>
    <row r="947" spans="6:7" x14ac:dyDescent="0.2">
      <c r="F947" s="69"/>
      <c r="G947" s="69"/>
    </row>
    <row r="948" spans="6:7" x14ac:dyDescent="0.2">
      <c r="F948" s="69"/>
      <c r="G948" s="69"/>
    </row>
    <row r="949" spans="6:7" x14ac:dyDescent="0.2">
      <c r="F949" s="69"/>
      <c r="G949" s="69"/>
    </row>
    <row r="950" spans="6:7" x14ac:dyDescent="0.2">
      <c r="F950" s="69"/>
      <c r="G950" s="69"/>
    </row>
    <row r="951" spans="6:7" x14ac:dyDescent="0.2">
      <c r="F951" s="69"/>
      <c r="G951" s="69"/>
    </row>
    <row r="952" spans="6:7" x14ac:dyDescent="0.2">
      <c r="F952" s="69"/>
      <c r="G952" s="69"/>
    </row>
    <row r="953" spans="6:7" x14ac:dyDescent="0.2">
      <c r="F953" s="69"/>
      <c r="G953" s="69"/>
    </row>
    <row r="954" spans="6:7" x14ac:dyDescent="0.2">
      <c r="F954" s="69"/>
      <c r="G954" s="69"/>
    </row>
    <row r="955" spans="6:7" x14ac:dyDescent="0.2">
      <c r="F955" s="69"/>
      <c r="G955" s="69"/>
    </row>
    <row r="956" spans="6:7" x14ac:dyDescent="0.2">
      <c r="F956" s="69"/>
      <c r="G956" s="69"/>
    </row>
    <row r="957" spans="6:7" x14ac:dyDescent="0.2">
      <c r="F957" s="69"/>
      <c r="G957" s="69"/>
    </row>
    <row r="958" spans="6:7" x14ac:dyDescent="0.2">
      <c r="F958" s="69"/>
      <c r="G958" s="69"/>
    </row>
    <row r="959" spans="6:7" x14ac:dyDescent="0.2">
      <c r="F959" s="69"/>
      <c r="G959" s="69"/>
    </row>
    <row r="960" spans="6:7" x14ac:dyDescent="0.2">
      <c r="F960" s="69"/>
      <c r="G960" s="69"/>
    </row>
    <row r="961" spans="6:7" x14ac:dyDescent="0.2">
      <c r="F961" s="69"/>
      <c r="G961" s="69"/>
    </row>
    <row r="962" spans="6:7" x14ac:dyDescent="0.2">
      <c r="F962" s="69"/>
      <c r="G962" s="69"/>
    </row>
    <row r="963" spans="6:7" x14ac:dyDescent="0.2">
      <c r="F963" s="69"/>
      <c r="G963" s="69"/>
    </row>
    <row r="964" spans="6:7" x14ac:dyDescent="0.2">
      <c r="F964" s="69"/>
      <c r="G964" s="69"/>
    </row>
    <row r="965" spans="6:7" x14ac:dyDescent="0.2">
      <c r="F965" s="69"/>
      <c r="G965" s="69"/>
    </row>
    <row r="966" spans="6:7" x14ac:dyDescent="0.2">
      <c r="F966" s="69"/>
      <c r="G966" s="69"/>
    </row>
    <row r="967" spans="6:7" x14ac:dyDescent="0.2">
      <c r="F967" s="69"/>
      <c r="G967" s="69"/>
    </row>
    <row r="968" spans="6:7" x14ac:dyDescent="0.2">
      <c r="F968" s="69"/>
      <c r="G968" s="69"/>
    </row>
    <row r="969" spans="6:7" x14ac:dyDescent="0.2">
      <c r="F969" s="69"/>
      <c r="G969" s="69"/>
    </row>
    <row r="970" spans="6:7" x14ac:dyDescent="0.2">
      <c r="F970" s="69"/>
      <c r="G970" s="69"/>
    </row>
    <row r="971" spans="6:7" x14ac:dyDescent="0.2">
      <c r="F971" s="69"/>
      <c r="G971" s="69"/>
    </row>
    <row r="972" spans="6:7" x14ac:dyDescent="0.2">
      <c r="F972" s="69"/>
      <c r="G972" s="69"/>
    </row>
    <row r="973" spans="6:7" x14ac:dyDescent="0.2">
      <c r="F973" s="69"/>
      <c r="G973" s="69"/>
    </row>
    <row r="974" spans="6:7" x14ac:dyDescent="0.2">
      <c r="F974" s="69"/>
      <c r="G974" s="69"/>
    </row>
    <row r="975" spans="6:7" x14ac:dyDescent="0.2">
      <c r="F975" s="69"/>
      <c r="G975" s="69"/>
    </row>
    <row r="976" spans="6:7" x14ac:dyDescent="0.2">
      <c r="F976" s="69"/>
      <c r="G976" s="69"/>
    </row>
    <row r="977" spans="6:7" x14ac:dyDescent="0.2">
      <c r="F977" s="69"/>
      <c r="G977" s="69"/>
    </row>
    <row r="978" spans="6:7" x14ac:dyDescent="0.2">
      <c r="F978" s="69"/>
      <c r="G978" s="69"/>
    </row>
    <row r="979" spans="6:7" x14ac:dyDescent="0.2">
      <c r="F979" s="69"/>
      <c r="G979" s="69"/>
    </row>
    <row r="980" spans="6:7" x14ac:dyDescent="0.2">
      <c r="F980" s="69"/>
      <c r="G980" s="69"/>
    </row>
    <row r="981" spans="6:7" x14ac:dyDescent="0.2">
      <c r="F981" s="69"/>
      <c r="G981" s="69"/>
    </row>
    <row r="982" spans="6:7" x14ac:dyDescent="0.2">
      <c r="F982" s="69"/>
      <c r="G982" s="69"/>
    </row>
    <row r="983" spans="6:7" x14ac:dyDescent="0.2">
      <c r="F983" s="69"/>
      <c r="G983" s="69"/>
    </row>
    <row r="984" spans="6:7" x14ac:dyDescent="0.2">
      <c r="F984" s="69"/>
      <c r="G984" s="69"/>
    </row>
    <row r="985" spans="6:7" x14ac:dyDescent="0.2">
      <c r="F985" s="69"/>
      <c r="G985" s="69"/>
    </row>
    <row r="986" spans="6:7" x14ac:dyDescent="0.2">
      <c r="F986" s="69"/>
      <c r="G986" s="69"/>
    </row>
    <row r="987" spans="6:7" x14ac:dyDescent="0.2">
      <c r="F987" s="69"/>
      <c r="G987" s="69"/>
    </row>
    <row r="988" spans="6:7" x14ac:dyDescent="0.2">
      <c r="F988" s="69"/>
      <c r="G988" s="69"/>
    </row>
    <row r="989" spans="6:7" x14ac:dyDescent="0.2">
      <c r="F989" s="69"/>
      <c r="G989" s="69"/>
    </row>
    <row r="990" spans="6:7" x14ac:dyDescent="0.2">
      <c r="F990" s="69"/>
      <c r="G990" s="69"/>
    </row>
    <row r="991" spans="6:7" x14ac:dyDescent="0.2">
      <c r="F991" s="69"/>
      <c r="G991" s="69"/>
    </row>
    <row r="992" spans="6:7" x14ac:dyDescent="0.2">
      <c r="F992" s="69"/>
      <c r="G992" s="69"/>
    </row>
    <row r="993" spans="6:7" x14ac:dyDescent="0.2">
      <c r="F993" s="69"/>
      <c r="G993" s="69"/>
    </row>
    <row r="994" spans="6:7" x14ac:dyDescent="0.2">
      <c r="F994" s="69"/>
      <c r="G994" s="69"/>
    </row>
    <row r="995" spans="6:7" x14ac:dyDescent="0.2">
      <c r="F995" s="69"/>
      <c r="G995" s="69"/>
    </row>
    <row r="996" spans="6:7" x14ac:dyDescent="0.2">
      <c r="F996" s="69"/>
      <c r="G996" s="69"/>
    </row>
    <row r="997" spans="6:7" x14ac:dyDescent="0.2">
      <c r="F997" s="69"/>
      <c r="G997" s="69"/>
    </row>
    <row r="998" spans="6:7" x14ac:dyDescent="0.2">
      <c r="F998" s="69"/>
      <c r="G998" s="69"/>
    </row>
    <row r="999" spans="6:7" x14ac:dyDescent="0.2">
      <c r="F999" s="69"/>
      <c r="G999" s="69"/>
    </row>
    <row r="1000" spans="6:7" x14ac:dyDescent="0.2">
      <c r="F1000" s="69"/>
      <c r="G1000" s="69"/>
    </row>
    <row r="1001" spans="6:7" x14ac:dyDescent="0.2">
      <c r="F1001" s="69"/>
      <c r="G1001" s="69"/>
    </row>
    <row r="1002" spans="6:7" x14ac:dyDescent="0.2">
      <c r="F1002" s="69"/>
      <c r="G1002" s="69"/>
    </row>
    <row r="1003" spans="6:7" x14ac:dyDescent="0.2">
      <c r="F1003" s="69"/>
      <c r="G1003" s="69"/>
    </row>
    <row r="1004" spans="6:7" x14ac:dyDescent="0.2">
      <c r="F1004" s="69"/>
      <c r="G1004" s="69"/>
    </row>
    <row r="1005" spans="6:7" x14ac:dyDescent="0.2">
      <c r="F1005" s="69"/>
      <c r="G1005" s="69"/>
    </row>
    <row r="1006" spans="6:7" x14ac:dyDescent="0.2">
      <c r="F1006" s="69"/>
      <c r="G1006" s="69"/>
    </row>
    <row r="1007" spans="6:7" x14ac:dyDescent="0.2">
      <c r="F1007" s="69"/>
      <c r="G1007" s="69"/>
    </row>
    <row r="1008" spans="6:7" x14ac:dyDescent="0.2">
      <c r="F1008" s="69"/>
      <c r="G1008" s="69"/>
    </row>
    <row r="1009" spans="6:7" x14ac:dyDescent="0.2">
      <c r="F1009" s="69"/>
      <c r="G1009" s="69"/>
    </row>
    <row r="1010" spans="6:7" x14ac:dyDescent="0.2">
      <c r="F1010" s="69"/>
      <c r="G1010" s="69"/>
    </row>
    <row r="1011" spans="6:7" x14ac:dyDescent="0.2">
      <c r="F1011" s="69"/>
      <c r="G1011" s="69"/>
    </row>
    <row r="1012" spans="6:7" x14ac:dyDescent="0.2">
      <c r="F1012" s="69"/>
      <c r="G1012" s="69"/>
    </row>
    <row r="1013" spans="6:7" x14ac:dyDescent="0.2">
      <c r="F1013" s="69"/>
      <c r="G1013" s="69"/>
    </row>
    <row r="1014" spans="6:7" x14ac:dyDescent="0.2">
      <c r="F1014" s="69"/>
      <c r="G1014" s="69"/>
    </row>
    <row r="1015" spans="6:7" x14ac:dyDescent="0.2">
      <c r="F1015" s="69"/>
      <c r="G1015" s="69"/>
    </row>
    <row r="1016" spans="6:7" x14ac:dyDescent="0.2">
      <c r="F1016" s="69"/>
      <c r="G1016" s="69"/>
    </row>
    <row r="1017" spans="6:7" x14ac:dyDescent="0.2">
      <c r="F1017" s="69"/>
      <c r="G1017" s="69"/>
    </row>
    <row r="1018" spans="6:7" x14ac:dyDescent="0.2">
      <c r="F1018" s="69"/>
      <c r="G1018" s="69"/>
    </row>
    <row r="1019" spans="6:7" x14ac:dyDescent="0.2">
      <c r="F1019" s="69"/>
      <c r="G1019" s="69"/>
    </row>
    <row r="1020" spans="6:7" x14ac:dyDescent="0.2">
      <c r="F1020" s="69"/>
      <c r="G1020" s="69"/>
    </row>
    <row r="1021" spans="6:7" x14ac:dyDescent="0.2">
      <c r="F1021" s="69"/>
      <c r="G1021" s="69"/>
    </row>
    <row r="1022" spans="6:7" x14ac:dyDescent="0.2">
      <c r="F1022" s="69"/>
      <c r="G1022" s="69"/>
    </row>
    <row r="1023" spans="6:7" x14ac:dyDescent="0.2">
      <c r="F1023" s="69"/>
      <c r="G1023" s="69"/>
    </row>
    <row r="1024" spans="6:7" x14ac:dyDescent="0.2">
      <c r="F1024" s="69"/>
      <c r="G1024" s="69"/>
    </row>
    <row r="1025" spans="6:7" x14ac:dyDescent="0.2">
      <c r="F1025" s="69"/>
      <c r="G1025" s="69"/>
    </row>
    <row r="1026" spans="6:7" x14ac:dyDescent="0.2">
      <c r="F1026" s="69"/>
      <c r="G1026" s="69"/>
    </row>
    <row r="1027" spans="6:7" x14ac:dyDescent="0.2">
      <c r="F1027" s="69"/>
      <c r="G1027" s="69"/>
    </row>
    <row r="1028" spans="6:7" x14ac:dyDescent="0.2">
      <c r="F1028" s="69"/>
      <c r="G1028" s="69"/>
    </row>
    <row r="1029" spans="6:7" x14ac:dyDescent="0.2">
      <c r="F1029" s="69"/>
      <c r="G1029" s="69"/>
    </row>
    <row r="1030" spans="6:7" x14ac:dyDescent="0.2">
      <c r="F1030" s="69"/>
      <c r="G1030" s="69"/>
    </row>
    <row r="1031" spans="6:7" x14ac:dyDescent="0.2">
      <c r="F1031" s="69"/>
      <c r="G1031" s="69"/>
    </row>
    <row r="1032" spans="6:7" x14ac:dyDescent="0.2">
      <c r="F1032" s="69"/>
      <c r="G1032" s="69"/>
    </row>
    <row r="1033" spans="6:7" x14ac:dyDescent="0.2">
      <c r="F1033" s="69"/>
      <c r="G1033" s="69"/>
    </row>
    <row r="1034" spans="6:7" x14ac:dyDescent="0.2">
      <c r="F1034" s="69"/>
      <c r="G1034" s="69"/>
    </row>
    <row r="1035" spans="6:7" x14ac:dyDescent="0.2">
      <c r="F1035" s="69"/>
      <c r="G1035" s="69"/>
    </row>
    <row r="1036" spans="6:7" x14ac:dyDescent="0.2">
      <c r="F1036" s="69"/>
      <c r="G1036" s="69"/>
    </row>
    <row r="1037" spans="6:7" x14ac:dyDescent="0.2">
      <c r="F1037" s="69"/>
      <c r="G1037" s="69"/>
    </row>
    <row r="1038" spans="6:7" x14ac:dyDescent="0.2">
      <c r="F1038" s="69"/>
      <c r="G1038" s="69"/>
    </row>
    <row r="1039" spans="6:7" x14ac:dyDescent="0.2">
      <c r="F1039" s="69"/>
      <c r="G1039" s="69"/>
    </row>
    <row r="1040" spans="6:7" x14ac:dyDescent="0.2">
      <c r="F1040" s="69"/>
      <c r="G1040" s="69"/>
    </row>
    <row r="1041" spans="6:7" x14ac:dyDescent="0.2">
      <c r="F1041" s="69"/>
      <c r="G1041" s="69"/>
    </row>
    <row r="1042" spans="6:7" x14ac:dyDescent="0.2">
      <c r="F1042" s="69"/>
      <c r="G1042" s="69"/>
    </row>
    <row r="1043" spans="6:7" x14ac:dyDescent="0.2">
      <c r="F1043" s="69"/>
      <c r="G1043" s="69"/>
    </row>
    <row r="1044" spans="6:7" x14ac:dyDescent="0.2">
      <c r="F1044" s="69"/>
      <c r="G1044" s="69"/>
    </row>
    <row r="1045" spans="6:7" x14ac:dyDescent="0.2">
      <c r="F1045" s="69"/>
      <c r="G1045" s="69"/>
    </row>
    <row r="1046" spans="6:7" x14ac:dyDescent="0.2">
      <c r="F1046" s="69"/>
      <c r="G1046" s="69"/>
    </row>
    <row r="1047" spans="6:7" x14ac:dyDescent="0.2">
      <c r="F1047" s="69"/>
      <c r="G1047" s="69"/>
    </row>
    <row r="1048" spans="6:7" x14ac:dyDescent="0.2">
      <c r="F1048" s="69"/>
      <c r="G1048" s="69"/>
    </row>
    <row r="1049" spans="6:7" x14ac:dyDescent="0.2">
      <c r="F1049" s="69"/>
      <c r="G1049" s="69"/>
    </row>
    <row r="1050" spans="6:7" x14ac:dyDescent="0.2">
      <c r="F1050" s="69"/>
      <c r="G1050" s="69"/>
    </row>
    <row r="1051" spans="6:7" x14ac:dyDescent="0.2">
      <c r="F1051" s="69"/>
      <c r="G1051" s="69"/>
    </row>
    <row r="1052" spans="6:7" x14ac:dyDescent="0.2">
      <c r="F1052" s="69"/>
      <c r="G1052" s="69"/>
    </row>
    <row r="1053" spans="6:7" x14ac:dyDescent="0.2">
      <c r="F1053" s="69"/>
      <c r="G1053" s="69"/>
    </row>
    <row r="1054" spans="6:7" x14ac:dyDescent="0.2">
      <c r="F1054" s="69"/>
      <c r="G1054" s="69"/>
    </row>
    <row r="1055" spans="6:7" x14ac:dyDescent="0.2">
      <c r="F1055" s="69"/>
      <c r="G1055" s="69"/>
    </row>
    <row r="1056" spans="6:7" x14ac:dyDescent="0.2">
      <c r="F1056" s="69"/>
      <c r="G1056" s="69"/>
    </row>
    <row r="1057" spans="6:7" x14ac:dyDescent="0.2">
      <c r="F1057" s="69"/>
      <c r="G1057" s="69"/>
    </row>
    <row r="1058" spans="6:7" x14ac:dyDescent="0.2">
      <c r="F1058" s="69"/>
      <c r="G1058" s="69"/>
    </row>
    <row r="1059" spans="6:7" x14ac:dyDescent="0.2">
      <c r="F1059" s="69"/>
      <c r="G1059" s="69"/>
    </row>
    <row r="1060" spans="6:7" x14ac:dyDescent="0.2">
      <c r="F1060" s="69"/>
      <c r="G1060" s="69"/>
    </row>
    <row r="1061" spans="6:7" x14ac:dyDescent="0.2">
      <c r="F1061" s="69"/>
      <c r="G1061" s="69"/>
    </row>
    <row r="1062" spans="6:7" x14ac:dyDescent="0.2">
      <c r="F1062" s="69"/>
      <c r="G1062" s="69"/>
    </row>
    <row r="1063" spans="6:7" x14ac:dyDescent="0.2">
      <c r="F1063" s="69"/>
      <c r="G1063" s="69"/>
    </row>
    <row r="1064" spans="6:7" x14ac:dyDescent="0.2">
      <c r="F1064" s="69"/>
      <c r="G1064" s="69"/>
    </row>
    <row r="1065" spans="6:7" x14ac:dyDescent="0.2">
      <c r="F1065" s="69"/>
      <c r="G1065" s="69"/>
    </row>
    <row r="1066" spans="6:7" x14ac:dyDescent="0.2">
      <c r="F1066" s="69"/>
      <c r="G1066" s="69"/>
    </row>
    <row r="1067" spans="6:7" x14ac:dyDescent="0.2">
      <c r="F1067" s="69"/>
      <c r="G1067" s="69"/>
    </row>
    <row r="1068" spans="6:7" x14ac:dyDescent="0.2">
      <c r="F1068" s="69"/>
      <c r="G1068" s="69"/>
    </row>
    <row r="1069" spans="6:7" x14ac:dyDescent="0.2">
      <c r="F1069" s="69"/>
      <c r="G1069" s="69"/>
    </row>
    <row r="1070" spans="6:7" x14ac:dyDescent="0.2">
      <c r="F1070" s="69"/>
      <c r="G1070" s="69"/>
    </row>
    <row r="1071" spans="6:7" x14ac:dyDescent="0.2">
      <c r="F1071" s="69"/>
      <c r="G1071" s="69"/>
    </row>
    <row r="1072" spans="6:7" x14ac:dyDescent="0.2">
      <c r="F1072" s="69"/>
      <c r="G1072" s="69"/>
    </row>
    <row r="1073" spans="6:7" x14ac:dyDescent="0.2">
      <c r="F1073" s="69"/>
      <c r="G1073" s="69"/>
    </row>
    <row r="1074" spans="6:7" x14ac:dyDescent="0.2">
      <c r="F1074" s="69"/>
      <c r="G1074" s="69"/>
    </row>
    <row r="1075" spans="6:7" x14ac:dyDescent="0.2">
      <c r="F1075" s="69"/>
      <c r="G1075" s="69"/>
    </row>
    <row r="1076" spans="6:7" x14ac:dyDescent="0.2">
      <c r="F1076" s="69"/>
      <c r="G1076" s="69"/>
    </row>
    <row r="1077" spans="6:7" x14ac:dyDescent="0.2">
      <c r="F1077" s="69"/>
      <c r="G1077" s="69"/>
    </row>
    <row r="1078" spans="6:7" x14ac:dyDescent="0.2">
      <c r="F1078" s="69"/>
      <c r="G1078" s="69"/>
    </row>
    <row r="1079" spans="6:7" x14ac:dyDescent="0.2">
      <c r="F1079" s="69"/>
      <c r="G1079" s="69"/>
    </row>
    <row r="1080" spans="6:7" x14ac:dyDescent="0.2">
      <c r="F1080" s="69"/>
      <c r="G1080" s="69"/>
    </row>
    <row r="1081" spans="6:7" x14ac:dyDescent="0.2">
      <c r="F1081" s="69"/>
      <c r="G1081" s="69"/>
    </row>
    <row r="1082" spans="6:7" x14ac:dyDescent="0.2">
      <c r="F1082" s="69"/>
      <c r="G1082" s="69"/>
    </row>
    <row r="1083" spans="6:7" x14ac:dyDescent="0.2">
      <c r="F1083" s="69"/>
      <c r="G1083" s="69"/>
    </row>
    <row r="1084" spans="6:7" x14ac:dyDescent="0.2">
      <c r="F1084" s="69"/>
      <c r="G1084" s="69"/>
    </row>
    <row r="1085" spans="6:7" x14ac:dyDescent="0.2">
      <c r="F1085" s="69"/>
      <c r="G1085" s="69"/>
    </row>
    <row r="1086" spans="6:7" x14ac:dyDescent="0.2">
      <c r="F1086" s="69"/>
      <c r="G1086" s="69"/>
    </row>
    <row r="1087" spans="6:7" x14ac:dyDescent="0.2">
      <c r="F1087" s="69"/>
      <c r="G1087" s="69"/>
    </row>
    <row r="1088" spans="6:7" x14ac:dyDescent="0.2">
      <c r="F1088" s="69"/>
      <c r="G1088" s="69"/>
    </row>
    <row r="1089" spans="6:7" x14ac:dyDescent="0.2">
      <c r="F1089" s="69"/>
      <c r="G1089" s="69"/>
    </row>
    <row r="1090" spans="6:7" x14ac:dyDescent="0.2">
      <c r="F1090" s="69"/>
      <c r="G1090" s="69"/>
    </row>
    <row r="1091" spans="6:7" x14ac:dyDescent="0.2">
      <c r="F1091" s="69"/>
      <c r="G1091" s="69"/>
    </row>
    <row r="1092" spans="6:7" x14ac:dyDescent="0.2">
      <c r="F1092" s="69"/>
      <c r="G1092" s="69"/>
    </row>
    <row r="1093" spans="6:7" x14ac:dyDescent="0.2">
      <c r="F1093" s="69"/>
      <c r="G1093" s="69"/>
    </row>
    <row r="1094" spans="6:7" x14ac:dyDescent="0.2">
      <c r="F1094" s="69"/>
      <c r="G1094" s="69"/>
    </row>
    <row r="1095" spans="6:7" x14ac:dyDescent="0.2">
      <c r="F1095" s="69"/>
      <c r="G1095" s="69"/>
    </row>
    <row r="1096" spans="6:7" x14ac:dyDescent="0.2">
      <c r="F1096" s="69"/>
      <c r="G1096" s="69"/>
    </row>
    <row r="1097" spans="6:7" x14ac:dyDescent="0.2">
      <c r="F1097" s="69"/>
      <c r="G1097" s="69"/>
    </row>
    <row r="1098" spans="6:7" x14ac:dyDescent="0.2">
      <c r="F1098" s="69"/>
      <c r="G1098" s="69"/>
    </row>
    <row r="1099" spans="6:7" x14ac:dyDescent="0.2">
      <c r="F1099" s="69"/>
      <c r="G1099" s="69"/>
    </row>
    <row r="1100" spans="6:7" x14ac:dyDescent="0.2">
      <c r="F1100" s="69"/>
      <c r="G1100" s="69"/>
    </row>
    <row r="1101" spans="6:7" x14ac:dyDescent="0.2">
      <c r="F1101" s="69"/>
      <c r="G1101" s="69"/>
    </row>
    <row r="1102" spans="6:7" x14ac:dyDescent="0.2">
      <c r="F1102" s="69"/>
      <c r="G1102" s="69"/>
    </row>
    <row r="1103" spans="6:7" x14ac:dyDescent="0.2">
      <c r="F1103" s="69"/>
      <c r="G1103" s="69"/>
    </row>
    <row r="1104" spans="6:7" x14ac:dyDescent="0.2">
      <c r="F1104" s="69"/>
      <c r="G1104" s="69"/>
    </row>
    <row r="1105" spans="6:7" x14ac:dyDescent="0.2">
      <c r="F1105" s="69"/>
      <c r="G1105" s="69"/>
    </row>
    <row r="1106" spans="6:7" x14ac:dyDescent="0.2">
      <c r="F1106" s="69"/>
      <c r="G1106" s="69"/>
    </row>
    <row r="1107" spans="6:7" x14ac:dyDescent="0.2">
      <c r="F1107" s="69"/>
      <c r="G1107" s="69"/>
    </row>
    <row r="1108" spans="6:7" x14ac:dyDescent="0.2">
      <c r="F1108" s="69"/>
      <c r="G1108" s="69"/>
    </row>
    <row r="1109" spans="6:7" x14ac:dyDescent="0.2">
      <c r="F1109" s="69"/>
      <c r="G1109" s="69"/>
    </row>
    <row r="1110" spans="6:7" x14ac:dyDescent="0.2">
      <c r="F1110" s="69"/>
      <c r="G1110" s="69"/>
    </row>
    <row r="1111" spans="6:7" x14ac:dyDescent="0.2">
      <c r="F1111" s="69"/>
      <c r="G1111" s="69"/>
    </row>
    <row r="1112" spans="6:7" x14ac:dyDescent="0.2">
      <c r="F1112" s="69"/>
      <c r="G1112" s="69"/>
    </row>
    <row r="1113" spans="6:7" x14ac:dyDescent="0.2">
      <c r="F1113" s="69"/>
      <c r="G1113" s="69"/>
    </row>
    <row r="1114" spans="6:7" x14ac:dyDescent="0.2">
      <c r="F1114" s="69"/>
      <c r="G1114" s="69"/>
    </row>
    <row r="1115" spans="6:7" x14ac:dyDescent="0.2">
      <c r="F1115" s="69"/>
      <c r="G1115" s="69"/>
    </row>
    <row r="1116" spans="6:7" x14ac:dyDescent="0.2">
      <c r="F1116" s="69"/>
      <c r="G1116" s="69"/>
    </row>
    <row r="1117" spans="6:7" x14ac:dyDescent="0.2">
      <c r="F1117" s="69"/>
      <c r="G1117" s="69"/>
    </row>
    <row r="1118" spans="6:7" x14ac:dyDescent="0.2">
      <c r="F1118" s="69"/>
      <c r="G1118" s="69"/>
    </row>
    <row r="1119" spans="6:7" x14ac:dyDescent="0.2">
      <c r="F1119" s="69"/>
      <c r="G1119" s="69"/>
    </row>
    <row r="1120" spans="6:7" x14ac:dyDescent="0.2">
      <c r="F1120" s="69"/>
      <c r="G1120" s="69"/>
    </row>
    <row r="1121" spans="6:7" x14ac:dyDescent="0.2">
      <c r="F1121" s="69"/>
      <c r="G1121" s="69"/>
    </row>
    <row r="1122" spans="6:7" x14ac:dyDescent="0.2">
      <c r="F1122" s="69"/>
      <c r="G1122" s="69"/>
    </row>
    <row r="1123" spans="6:7" x14ac:dyDescent="0.2">
      <c r="F1123" s="69"/>
      <c r="G1123" s="69"/>
    </row>
    <row r="1124" spans="6:7" x14ac:dyDescent="0.2">
      <c r="F1124" s="69"/>
      <c r="G1124" s="69"/>
    </row>
    <row r="1125" spans="6:7" x14ac:dyDescent="0.2">
      <c r="F1125" s="69"/>
      <c r="G1125" s="69"/>
    </row>
    <row r="1126" spans="6:7" x14ac:dyDescent="0.2">
      <c r="F1126" s="69"/>
      <c r="G1126" s="69"/>
    </row>
    <row r="1127" spans="6:7" x14ac:dyDescent="0.2">
      <c r="F1127" s="69"/>
      <c r="G1127" s="69"/>
    </row>
    <row r="1128" spans="6:7" x14ac:dyDescent="0.2">
      <c r="F1128" s="69"/>
      <c r="G1128" s="69"/>
    </row>
    <row r="1129" spans="6:7" x14ac:dyDescent="0.2">
      <c r="F1129" s="69"/>
      <c r="G1129" s="69"/>
    </row>
    <row r="1130" spans="6:7" x14ac:dyDescent="0.2">
      <c r="F1130" s="69"/>
      <c r="G1130" s="69"/>
    </row>
    <row r="1131" spans="6:7" x14ac:dyDescent="0.2">
      <c r="F1131" s="69"/>
      <c r="G1131" s="69"/>
    </row>
    <row r="1132" spans="6:7" x14ac:dyDescent="0.2">
      <c r="F1132" s="69"/>
      <c r="G1132" s="69"/>
    </row>
    <row r="1133" spans="6:7" x14ac:dyDescent="0.2">
      <c r="F1133" s="69"/>
      <c r="G1133" s="69"/>
    </row>
    <row r="1134" spans="6:7" x14ac:dyDescent="0.2">
      <c r="F1134" s="69"/>
      <c r="G1134" s="69"/>
    </row>
    <row r="1135" spans="6:7" x14ac:dyDescent="0.2">
      <c r="F1135" s="69"/>
      <c r="G1135" s="69"/>
    </row>
    <row r="1136" spans="6:7" x14ac:dyDescent="0.2">
      <c r="F1136" s="69"/>
      <c r="G1136" s="69"/>
    </row>
    <row r="1137" spans="6:7" x14ac:dyDescent="0.2">
      <c r="F1137" s="69"/>
      <c r="G1137" s="69"/>
    </row>
    <row r="1138" spans="6:7" x14ac:dyDescent="0.2">
      <c r="F1138" s="69"/>
      <c r="G1138" s="69"/>
    </row>
    <row r="1139" spans="6:7" x14ac:dyDescent="0.2">
      <c r="F1139" s="69"/>
      <c r="G1139" s="69"/>
    </row>
    <row r="1140" spans="6:7" x14ac:dyDescent="0.2">
      <c r="F1140" s="69"/>
      <c r="G1140" s="69"/>
    </row>
    <row r="1141" spans="6:7" x14ac:dyDescent="0.2">
      <c r="F1141" s="69"/>
      <c r="G1141" s="69"/>
    </row>
    <row r="1142" spans="6:7" x14ac:dyDescent="0.2">
      <c r="F1142" s="69"/>
      <c r="G1142" s="69"/>
    </row>
    <row r="1143" spans="6:7" x14ac:dyDescent="0.2">
      <c r="F1143" s="69"/>
      <c r="G1143" s="69"/>
    </row>
    <row r="1144" spans="6:7" x14ac:dyDescent="0.2">
      <c r="F1144" s="69"/>
      <c r="G1144" s="69"/>
    </row>
    <row r="1145" spans="6:7" x14ac:dyDescent="0.2">
      <c r="F1145" s="69"/>
      <c r="G1145" s="69"/>
    </row>
    <row r="1146" spans="6:7" x14ac:dyDescent="0.2">
      <c r="F1146" s="69"/>
      <c r="G1146" s="69"/>
    </row>
    <row r="1147" spans="6:7" x14ac:dyDescent="0.2">
      <c r="F1147" s="69"/>
      <c r="G1147" s="69"/>
    </row>
    <row r="1148" spans="6:7" x14ac:dyDescent="0.2">
      <c r="F1148" s="69"/>
      <c r="G1148" s="69"/>
    </row>
    <row r="1149" spans="6:7" x14ac:dyDescent="0.2">
      <c r="F1149" s="69"/>
      <c r="G1149" s="69"/>
    </row>
    <row r="1150" spans="6:7" x14ac:dyDescent="0.2">
      <c r="F1150" s="69"/>
      <c r="G1150" s="69"/>
    </row>
    <row r="1151" spans="6:7" x14ac:dyDescent="0.2">
      <c r="F1151" s="69"/>
      <c r="G1151" s="69"/>
    </row>
    <row r="1152" spans="6:7" x14ac:dyDescent="0.2">
      <c r="F1152" s="69"/>
      <c r="G1152" s="69"/>
    </row>
    <row r="1153" spans="6:7" x14ac:dyDescent="0.2">
      <c r="F1153" s="69"/>
      <c r="G1153" s="69"/>
    </row>
    <row r="1154" spans="6:7" x14ac:dyDescent="0.2">
      <c r="F1154" s="69"/>
      <c r="G1154" s="69"/>
    </row>
    <row r="1155" spans="6:7" x14ac:dyDescent="0.2">
      <c r="F1155" s="69"/>
      <c r="G1155" s="69"/>
    </row>
    <row r="1156" spans="6:7" x14ac:dyDescent="0.2">
      <c r="F1156" s="69"/>
      <c r="G1156" s="69"/>
    </row>
    <row r="1157" spans="6:7" x14ac:dyDescent="0.2">
      <c r="F1157" s="69"/>
      <c r="G1157" s="69"/>
    </row>
    <row r="1158" spans="6:7" x14ac:dyDescent="0.2">
      <c r="F1158" s="69"/>
      <c r="G1158" s="69"/>
    </row>
    <row r="1159" spans="6:7" x14ac:dyDescent="0.2">
      <c r="F1159" s="69"/>
      <c r="G1159" s="69"/>
    </row>
    <row r="1160" spans="6:7" x14ac:dyDescent="0.2">
      <c r="F1160" s="69"/>
      <c r="G1160" s="69"/>
    </row>
    <row r="1161" spans="6:7" x14ac:dyDescent="0.2">
      <c r="F1161" s="69"/>
      <c r="G1161" s="69"/>
    </row>
    <row r="1162" spans="6:7" x14ac:dyDescent="0.2">
      <c r="F1162" s="69"/>
      <c r="G1162" s="69"/>
    </row>
    <row r="1163" spans="6:7" x14ac:dyDescent="0.2">
      <c r="F1163" s="69"/>
      <c r="G1163" s="69"/>
    </row>
    <row r="1164" spans="6:7" x14ac:dyDescent="0.2">
      <c r="F1164" s="69"/>
      <c r="G1164" s="69"/>
    </row>
    <row r="1165" spans="6:7" x14ac:dyDescent="0.2">
      <c r="F1165" s="69"/>
      <c r="G1165" s="69"/>
    </row>
    <row r="1166" spans="6:7" x14ac:dyDescent="0.2">
      <c r="F1166" s="69"/>
      <c r="G1166" s="69"/>
    </row>
    <row r="1167" spans="6:7" x14ac:dyDescent="0.2">
      <c r="F1167" s="69"/>
      <c r="G1167" s="69"/>
    </row>
    <row r="1168" spans="6:7" x14ac:dyDescent="0.2">
      <c r="F1168" s="69"/>
      <c r="G1168" s="69"/>
    </row>
    <row r="1169" spans="6:7" x14ac:dyDescent="0.2">
      <c r="F1169" s="69"/>
      <c r="G1169" s="69"/>
    </row>
    <row r="1170" spans="6:7" x14ac:dyDescent="0.2">
      <c r="F1170" s="69"/>
      <c r="G1170" s="69"/>
    </row>
    <row r="1171" spans="6:7" x14ac:dyDescent="0.2">
      <c r="F1171" s="69"/>
      <c r="G1171" s="69"/>
    </row>
    <row r="1172" spans="6:7" x14ac:dyDescent="0.2">
      <c r="F1172" s="69"/>
      <c r="G1172" s="69"/>
    </row>
    <row r="1173" spans="6:7" x14ac:dyDescent="0.2">
      <c r="F1173" s="69"/>
      <c r="G1173" s="69"/>
    </row>
    <row r="1174" spans="6:7" x14ac:dyDescent="0.2">
      <c r="F1174" s="69"/>
      <c r="G1174" s="69"/>
    </row>
    <row r="1175" spans="6:7" x14ac:dyDescent="0.2">
      <c r="F1175" s="69"/>
      <c r="G1175" s="69"/>
    </row>
    <row r="1176" spans="6:7" x14ac:dyDescent="0.2">
      <c r="F1176" s="69"/>
      <c r="G1176" s="69"/>
    </row>
    <row r="1177" spans="6:7" x14ac:dyDescent="0.2">
      <c r="F1177" s="69"/>
      <c r="G1177" s="69"/>
    </row>
    <row r="1178" spans="6:7" x14ac:dyDescent="0.2">
      <c r="F1178" s="69"/>
      <c r="G1178" s="69"/>
    </row>
    <row r="1179" spans="6:7" x14ac:dyDescent="0.2">
      <c r="F1179" s="69"/>
      <c r="G1179" s="69"/>
    </row>
    <row r="1180" spans="6:7" x14ac:dyDescent="0.2">
      <c r="F1180" s="69"/>
      <c r="G1180" s="69"/>
    </row>
    <row r="1181" spans="6:7" x14ac:dyDescent="0.2">
      <c r="F1181" s="69"/>
      <c r="G1181" s="69"/>
    </row>
    <row r="1182" spans="6:7" x14ac:dyDescent="0.2">
      <c r="F1182" s="69"/>
      <c r="G1182" s="69"/>
    </row>
    <row r="1183" spans="6:7" x14ac:dyDescent="0.2">
      <c r="F1183" s="69"/>
      <c r="G1183" s="69"/>
    </row>
    <row r="1184" spans="6:7" x14ac:dyDescent="0.2">
      <c r="F1184" s="69"/>
      <c r="G1184" s="69"/>
    </row>
    <row r="1185" spans="6:7" x14ac:dyDescent="0.2">
      <c r="F1185" s="69"/>
      <c r="G1185" s="69"/>
    </row>
    <row r="1186" spans="6:7" x14ac:dyDescent="0.2">
      <c r="F1186" s="69"/>
      <c r="G1186" s="69"/>
    </row>
    <row r="1187" spans="6:7" x14ac:dyDescent="0.2">
      <c r="F1187" s="69"/>
      <c r="G1187" s="69"/>
    </row>
    <row r="1188" spans="6:7" x14ac:dyDescent="0.2">
      <c r="F1188" s="69"/>
      <c r="G1188" s="69"/>
    </row>
    <row r="1189" spans="6:7" x14ac:dyDescent="0.2">
      <c r="F1189" s="69"/>
      <c r="G1189" s="69"/>
    </row>
    <row r="1190" spans="6:7" x14ac:dyDescent="0.2">
      <c r="F1190" s="69"/>
      <c r="G1190" s="69"/>
    </row>
    <row r="1191" spans="6:7" x14ac:dyDescent="0.2">
      <c r="F1191" s="69"/>
      <c r="G1191" s="69"/>
    </row>
    <row r="1192" spans="6:7" x14ac:dyDescent="0.2">
      <c r="F1192" s="69"/>
      <c r="G1192" s="69"/>
    </row>
    <row r="1193" spans="6:7" x14ac:dyDescent="0.2">
      <c r="F1193" s="69"/>
      <c r="G1193" s="69"/>
    </row>
    <row r="1194" spans="6:7" x14ac:dyDescent="0.2">
      <c r="F1194" s="69"/>
      <c r="G1194" s="69"/>
    </row>
    <row r="1195" spans="6:7" x14ac:dyDescent="0.2">
      <c r="F1195" s="69"/>
      <c r="G1195" s="69"/>
    </row>
    <row r="1196" spans="6:7" x14ac:dyDescent="0.2">
      <c r="F1196" s="69"/>
      <c r="G1196" s="69"/>
    </row>
    <row r="1197" spans="6:7" x14ac:dyDescent="0.2">
      <c r="F1197" s="69"/>
      <c r="G1197" s="69"/>
    </row>
    <row r="1198" spans="6:7" x14ac:dyDescent="0.2">
      <c r="F1198" s="69"/>
      <c r="G1198" s="69"/>
    </row>
    <row r="1199" spans="6:7" x14ac:dyDescent="0.2">
      <c r="F1199" s="69"/>
      <c r="G1199" s="69"/>
    </row>
    <row r="1200" spans="6:7" x14ac:dyDescent="0.2">
      <c r="F1200" s="69"/>
      <c r="G1200" s="69"/>
    </row>
    <row r="1201" spans="6:7" x14ac:dyDescent="0.2">
      <c r="F1201" s="69"/>
      <c r="G1201" s="69"/>
    </row>
    <row r="1202" spans="6:7" x14ac:dyDescent="0.2">
      <c r="F1202" s="69"/>
      <c r="G1202" s="69"/>
    </row>
    <row r="1203" spans="6:7" x14ac:dyDescent="0.2">
      <c r="F1203" s="69"/>
      <c r="G1203" s="69"/>
    </row>
    <row r="1204" spans="6:7" x14ac:dyDescent="0.2">
      <c r="F1204" s="69"/>
      <c r="G1204" s="69"/>
    </row>
    <row r="1205" spans="6:7" x14ac:dyDescent="0.2">
      <c r="F1205" s="69"/>
      <c r="G1205" s="69"/>
    </row>
    <row r="1206" spans="6:7" x14ac:dyDescent="0.2">
      <c r="F1206" s="69"/>
      <c r="G1206" s="69"/>
    </row>
    <row r="1207" spans="6:7" x14ac:dyDescent="0.2">
      <c r="F1207" s="69"/>
      <c r="G1207" s="69"/>
    </row>
    <row r="1208" spans="6:7" x14ac:dyDescent="0.2">
      <c r="F1208" s="69"/>
      <c r="G1208" s="69"/>
    </row>
    <row r="1209" spans="6:7" x14ac:dyDescent="0.2">
      <c r="F1209" s="69"/>
      <c r="G1209" s="69"/>
    </row>
    <row r="1210" spans="6:7" x14ac:dyDescent="0.2">
      <c r="F1210" s="69"/>
      <c r="G1210" s="69"/>
    </row>
    <row r="1211" spans="6:7" x14ac:dyDescent="0.2">
      <c r="F1211" s="69"/>
      <c r="G1211" s="69"/>
    </row>
    <row r="1212" spans="6:7" x14ac:dyDescent="0.2">
      <c r="F1212" s="69"/>
      <c r="G1212" s="69"/>
    </row>
    <row r="1213" spans="6:7" x14ac:dyDescent="0.2">
      <c r="F1213" s="69"/>
      <c r="G1213" s="69"/>
    </row>
    <row r="1214" spans="6:7" x14ac:dyDescent="0.2">
      <c r="F1214" s="69"/>
      <c r="G1214" s="69"/>
    </row>
    <row r="1215" spans="6:7" x14ac:dyDescent="0.2">
      <c r="F1215" s="69"/>
      <c r="G1215" s="69"/>
    </row>
    <row r="1216" spans="6:7" x14ac:dyDescent="0.2">
      <c r="F1216" s="69"/>
      <c r="G1216" s="69"/>
    </row>
    <row r="1217" spans="6:7" x14ac:dyDescent="0.2">
      <c r="F1217" s="69"/>
      <c r="G1217" s="69"/>
    </row>
    <row r="1218" spans="6:7" x14ac:dyDescent="0.2">
      <c r="F1218" s="69"/>
      <c r="G1218" s="69"/>
    </row>
    <row r="1219" spans="6:7" x14ac:dyDescent="0.2">
      <c r="F1219" s="69"/>
      <c r="G1219" s="69"/>
    </row>
    <row r="1220" spans="6:7" x14ac:dyDescent="0.2">
      <c r="F1220" s="69"/>
      <c r="G1220" s="69"/>
    </row>
    <row r="1221" spans="6:7" x14ac:dyDescent="0.2">
      <c r="F1221" s="69"/>
      <c r="G1221" s="69"/>
    </row>
    <row r="1222" spans="6:7" x14ac:dyDescent="0.2">
      <c r="F1222" s="69"/>
      <c r="G1222" s="69"/>
    </row>
    <row r="1223" spans="6:7" x14ac:dyDescent="0.2">
      <c r="F1223" s="69"/>
      <c r="G1223" s="69"/>
    </row>
    <row r="1224" spans="6:7" x14ac:dyDescent="0.2">
      <c r="F1224" s="69"/>
      <c r="G1224" s="69"/>
    </row>
    <row r="1225" spans="6:7" x14ac:dyDescent="0.2">
      <c r="F1225" s="69"/>
      <c r="G1225" s="69"/>
    </row>
    <row r="1226" spans="6:7" x14ac:dyDescent="0.2">
      <c r="F1226" s="69"/>
      <c r="G1226" s="69"/>
    </row>
    <row r="1227" spans="6:7" x14ac:dyDescent="0.2">
      <c r="F1227" s="69"/>
      <c r="G1227" s="69"/>
    </row>
    <row r="1228" spans="6:7" x14ac:dyDescent="0.2">
      <c r="F1228" s="69"/>
      <c r="G1228" s="69"/>
    </row>
    <row r="1229" spans="6:7" x14ac:dyDescent="0.2">
      <c r="F1229" s="69"/>
      <c r="G1229" s="69"/>
    </row>
    <row r="1230" spans="6:7" x14ac:dyDescent="0.2">
      <c r="F1230" s="69"/>
      <c r="G1230" s="69"/>
    </row>
    <row r="1231" spans="6:7" x14ac:dyDescent="0.2">
      <c r="F1231" s="69"/>
      <c r="G1231" s="69"/>
    </row>
    <row r="1232" spans="6:7" x14ac:dyDescent="0.2">
      <c r="F1232" s="69"/>
      <c r="G1232" s="69"/>
    </row>
    <row r="1233" spans="6:7" x14ac:dyDescent="0.2">
      <c r="F1233" s="69"/>
      <c r="G1233" s="69"/>
    </row>
    <row r="1234" spans="6:7" x14ac:dyDescent="0.2">
      <c r="F1234" s="69"/>
      <c r="G1234" s="69"/>
    </row>
    <row r="1235" spans="6:7" x14ac:dyDescent="0.2">
      <c r="F1235" s="69"/>
      <c r="G1235" s="69"/>
    </row>
    <row r="1236" spans="6:7" x14ac:dyDescent="0.2">
      <c r="F1236" s="69"/>
      <c r="G1236" s="69"/>
    </row>
    <row r="1237" spans="6:7" x14ac:dyDescent="0.2">
      <c r="F1237" s="69"/>
      <c r="G1237" s="69"/>
    </row>
    <row r="1238" spans="6:7" x14ac:dyDescent="0.2">
      <c r="F1238" s="69"/>
      <c r="G1238" s="69"/>
    </row>
    <row r="1239" spans="6:7" x14ac:dyDescent="0.2">
      <c r="F1239" s="69"/>
      <c r="G1239" s="69"/>
    </row>
    <row r="1240" spans="6:7" x14ac:dyDescent="0.2">
      <c r="F1240" s="69"/>
      <c r="G1240" s="69"/>
    </row>
    <row r="1241" spans="6:7" x14ac:dyDescent="0.2">
      <c r="F1241" s="69"/>
      <c r="G1241" s="69"/>
    </row>
    <row r="1242" spans="6:7" x14ac:dyDescent="0.2">
      <c r="F1242" s="69"/>
      <c r="G1242" s="69"/>
    </row>
    <row r="1243" spans="6:7" x14ac:dyDescent="0.2">
      <c r="F1243" s="69"/>
      <c r="G1243" s="69"/>
    </row>
    <row r="1244" spans="6:7" x14ac:dyDescent="0.2">
      <c r="F1244" s="69"/>
      <c r="G1244" s="69"/>
    </row>
    <row r="1245" spans="6:7" x14ac:dyDescent="0.2">
      <c r="F1245" s="69"/>
      <c r="G1245" s="69"/>
    </row>
    <row r="1246" spans="6:7" x14ac:dyDescent="0.2">
      <c r="F1246" s="69"/>
      <c r="G1246" s="69"/>
    </row>
    <row r="1247" spans="6:7" x14ac:dyDescent="0.2">
      <c r="F1247" s="69"/>
      <c r="G1247" s="69"/>
    </row>
    <row r="1248" spans="6:7" x14ac:dyDescent="0.2">
      <c r="F1248" s="69"/>
      <c r="G1248" s="69"/>
    </row>
    <row r="1249" spans="6:7" x14ac:dyDescent="0.2">
      <c r="F1249" s="69"/>
      <c r="G1249" s="69"/>
    </row>
    <row r="1250" spans="6:7" x14ac:dyDescent="0.2">
      <c r="F1250" s="69"/>
      <c r="G1250" s="69"/>
    </row>
    <row r="1251" spans="6:7" x14ac:dyDescent="0.2">
      <c r="F1251" s="69"/>
      <c r="G1251" s="69"/>
    </row>
    <row r="1252" spans="6:7" x14ac:dyDescent="0.2">
      <c r="F1252" s="69"/>
      <c r="G1252" s="69"/>
    </row>
    <row r="1253" spans="6:7" x14ac:dyDescent="0.2">
      <c r="F1253" s="69"/>
      <c r="G1253" s="69"/>
    </row>
    <row r="1254" spans="6:7" x14ac:dyDescent="0.2">
      <c r="F1254" s="69"/>
      <c r="G1254" s="69"/>
    </row>
    <row r="1255" spans="6:7" x14ac:dyDescent="0.2">
      <c r="F1255" s="69"/>
      <c r="G1255" s="69"/>
    </row>
    <row r="1256" spans="6:7" x14ac:dyDescent="0.2">
      <c r="F1256" s="69"/>
      <c r="G1256" s="69"/>
    </row>
    <row r="1257" spans="6:7" x14ac:dyDescent="0.2">
      <c r="F1257" s="69"/>
      <c r="G1257" s="69"/>
    </row>
    <row r="1258" spans="6:7" x14ac:dyDescent="0.2">
      <c r="F1258" s="69"/>
      <c r="G1258" s="69"/>
    </row>
    <row r="1259" spans="6:7" x14ac:dyDescent="0.2">
      <c r="F1259" s="69"/>
      <c r="G1259" s="69"/>
    </row>
    <row r="1260" spans="6:7" x14ac:dyDescent="0.2">
      <c r="F1260" s="69"/>
      <c r="G1260" s="69"/>
    </row>
    <row r="1261" spans="6:7" x14ac:dyDescent="0.2">
      <c r="F1261" s="69"/>
      <c r="G1261" s="69"/>
    </row>
    <row r="1262" spans="6:7" x14ac:dyDescent="0.2">
      <c r="F1262" s="69"/>
      <c r="G1262" s="69"/>
    </row>
    <row r="1263" spans="6:7" x14ac:dyDescent="0.2">
      <c r="F1263" s="69"/>
      <c r="G1263" s="69"/>
    </row>
    <row r="1264" spans="6:7" x14ac:dyDescent="0.2">
      <c r="F1264" s="69"/>
      <c r="G1264" s="69"/>
    </row>
    <row r="1265" spans="6:7" x14ac:dyDescent="0.2">
      <c r="F1265" s="69"/>
      <c r="G1265" s="69"/>
    </row>
    <row r="1266" spans="6:7" x14ac:dyDescent="0.2">
      <c r="F1266" s="69"/>
      <c r="G1266" s="69"/>
    </row>
    <row r="1267" spans="6:7" x14ac:dyDescent="0.2">
      <c r="F1267" s="69"/>
      <c r="G1267" s="69"/>
    </row>
    <row r="1268" spans="6:7" x14ac:dyDescent="0.2">
      <c r="F1268" s="69"/>
      <c r="G1268" s="69"/>
    </row>
    <row r="1269" spans="6:7" x14ac:dyDescent="0.2">
      <c r="F1269" s="69"/>
      <c r="G1269" s="69"/>
    </row>
    <row r="1270" spans="6:7" x14ac:dyDescent="0.2">
      <c r="F1270" s="69"/>
      <c r="G1270" s="69"/>
    </row>
    <row r="1271" spans="6:7" x14ac:dyDescent="0.2">
      <c r="F1271" s="69"/>
      <c r="G1271" s="69"/>
    </row>
    <row r="1272" spans="6:7" x14ac:dyDescent="0.2">
      <c r="F1272" s="69"/>
      <c r="G1272" s="69"/>
    </row>
    <row r="1273" spans="6:7" x14ac:dyDescent="0.2">
      <c r="F1273" s="69"/>
      <c r="G1273" s="69"/>
    </row>
    <row r="1274" spans="6:7" x14ac:dyDescent="0.2">
      <c r="F1274" s="69"/>
      <c r="G1274" s="69"/>
    </row>
    <row r="1275" spans="6:7" x14ac:dyDescent="0.2">
      <c r="F1275" s="69"/>
      <c r="G1275" s="69"/>
    </row>
    <row r="1276" spans="6:7" x14ac:dyDescent="0.2">
      <c r="F1276" s="69"/>
      <c r="G1276" s="69"/>
    </row>
    <row r="1277" spans="6:7" x14ac:dyDescent="0.2">
      <c r="F1277" s="69"/>
      <c r="G1277" s="69"/>
    </row>
    <row r="1278" spans="6:7" x14ac:dyDescent="0.2">
      <c r="F1278" s="69"/>
      <c r="G1278" s="69"/>
    </row>
    <row r="1279" spans="6:7" x14ac:dyDescent="0.2">
      <c r="F1279" s="69"/>
      <c r="G1279" s="69"/>
    </row>
    <row r="1280" spans="6:7" x14ac:dyDescent="0.2">
      <c r="F1280" s="69"/>
      <c r="G1280" s="69"/>
    </row>
    <row r="1281" spans="6:7" x14ac:dyDescent="0.2">
      <c r="F1281" s="69"/>
      <c r="G1281" s="69"/>
    </row>
    <row r="1282" spans="6:7" x14ac:dyDescent="0.2">
      <c r="F1282" s="69"/>
      <c r="G1282" s="69"/>
    </row>
    <row r="1283" spans="6:7" x14ac:dyDescent="0.2">
      <c r="F1283" s="69"/>
      <c r="G1283" s="69"/>
    </row>
    <row r="1284" spans="6:7" x14ac:dyDescent="0.2">
      <c r="F1284" s="69"/>
      <c r="G1284" s="69"/>
    </row>
    <row r="1285" spans="6:7" x14ac:dyDescent="0.2">
      <c r="F1285" s="69"/>
      <c r="G1285" s="69"/>
    </row>
    <row r="1286" spans="6:7" x14ac:dyDescent="0.2">
      <c r="F1286" s="69"/>
      <c r="G1286" s="69"/>
    </row>
    <row r="1287" spans="6:7" x14ac:dyDescent="0.2">
      <c r="F1287" s="69"/>
      <c r="G1287" s="69"/>
    </row>
    <row r="1288" spans="6:7" x14ac:dyDescent="0.2">
      <c r="F1288" s="69"/>
      <c r="G1288" s="69"/>
    </row>
    <row r="1289" spans="6:7" x14ac:dyDescent="0.2">
      <c r="F1289" s="69"/>
      <c r="G1289" s="69"/>
    </row>
    <row r="1290" spans="6:7" x14ac:dyDescent="0.2">
      <c r="F1290" s="69"/>
      <c r="G1290" s="69"/>
    </row>
    <row r="1291" spans="6:7" x14ac:dyDescent="0.2">
      <c r="F1291" s="69"/>
      <c r="G1291" s="69"/>
    </row>
    <row r="1292" spans="6:7" x14ac:dyDescent="0.2">
      <c r="F1292" s="69"/>
      <c r="G1292" s="69"/>
    </row>
    <row r="1293" spans="6:7" x14ac:dyDescent="0.2">
      <c r="F1293" s="69"/>
      <c r="G1293" s="69"/>
    </row>
    <row r="1294" spans="6:7" x14ac:dyDescent="0.2">
      <c r="F1294" s="69"/>
      <c r="G1294" s="69"/>
    </row>
    <row r="1295" spans="6:7" x14ac:dyDescent="0.2">
      <c r="F1295" s="69"/>
      <c r="G1295" s="69"/>
    </row>
    <row r="1296" spans="6:7" x14ac:dyDescent="0.2">
      <c r="F1296" s="69"/>
      <c r="G1296" s="69"/>
    </row>
    <row r="1297" spans="6:7" x14ac:dyDescent="0.2">
      <c r="F1297" s="69"/>
      <c r="G1297" s="69"/>
    </row>
    <row r="1298" spans="6:7" x14ac:dyDescent="0.2">
      <c r="F1298" s="69"/>
      <c r="G1298" s="69"/>
    </row>
    <row r="1299" spans="6:7" x14ac:dyDescent="0.2">
      <c r="F1299" s="69"/>
      <c r="G1299" s="69"/>
    </row>
    <row r="1300" spans="6:7" x14ac:dyDescent="0.2">
      <c r="F1300" s="69"/>
      <c r="G1300" s="69"/>
    </row>
    <row r="1301" spans="6:7" x14ac:dyDescent="0.2">
      <c r="F1301" s="69"/>
      <c r="G1301" s="69"/>
    </row>
    <row r="1302" spans="6:7" x14ac:dyDescent="0.2">
      <c r="F1302" s="69"/>
      <c r="G1302" s="69"/>
    </row>
    <row r="1303" spans="6:7" x14ac:dyDescent="0.2">
      <c r="F1303" s="69"/>
      <c r="G1303" s="69"/>
    </row>
    <row r="1304" spans="6:7" x14ac:dyDescent="0.2">
      <c r="F1304" s="69"/>
      <c r="G1304" s="69"/>
    </row>
    <row r="1305" spans="6:7" x14ac:dyDescent="0.2">
      <c r="F1305" s="69"/>
      <c r="G1305" s="69"/>
    </row>
    <row r="1306" spans="6:7" x14ac:dyDescent="0.2">
      <c r="F1306" s="69"/>
      <c r="G1306" s="69"/>
    </row>
    <row r="1307" spans="6:7" x14ac:dyDescent="0.2">
      <c r="F1307" s="69"/>
      <c r="G1307" s="69"/>
    </row>
    <row r="1308" spans="6:7" x14ac:dyDescent="0.2">
      <c r="F1308" s="69"/>
      <c r="G1308" s="69"/>
    </row>
    <row r="1309" spans="6:7" x14ac:dyDescent="0.2">
      <c r="F1309" s="69"/>
      <c r="G1309" s="69"/>
    </row>
    <row r="1310" spans="6:7" x14ac:dyDescent="0.2">
      <c r="F1310" s="69"/>
      <c r="G1310" s="69"/>
    </row>
    <row r="1311" spans="6:7" x14ac:dyDescent="0.2">
      <c r="F1311" s="69"/>
      <c r="G1311" s="69"/>
    </row>
    <row r="1312" spans="6:7" x14ac:dyDescent="0.2">
      <c r="F1312" s="69"/>
      <c r="G1312" s="69"/>
    </row>
    <row r="1313" spans="6:7" x14ac:dyDescent="0.2">
      <c r="F1313" s="69"/>
      <c r="G1313" s="69"/>
    </row>
    <row r="1314" spans="6:7" x14ac:dyDescent="0.2">
      <c r="F1314" s="69"/>
      <c r="G1314" s="69"/>
    </row>
    <row r="1315" spans="6:7" x14ac:dyDescent="0.2">
      <c r="F1315" s="69"/>
      <c r="G1315" s="69"/>
    </row>
    <row r="1316" spans="6:7" x14ac:dyDescent="0.2">
      <c r="F1316" s="69"/>
      <c r="G1316" s="69"/>
    </row>
    <row r="1317" spans="6:7" x14ac:dyDescent="0.2">
      <c r="F1317" s="69"/>
      <c r="G1317" s="69"/>
    </row>
    <row r="1318" spans="6:7" x14ac:dyDescent="0.2">
      <c r="F1318" s="69"/>
      <c r="G1318" s="69"/>
    </row>
    <row r="1319" spans="6:7" x14ac:dyDescent="0.2">
      <c r="F1319" s="69"/>
      <c r="G1319" s="69"/>
    </row>
    <row r="1320" spans="6:7" x14ac:dyDescent="0.2">
      <c r="F1320" s="69"/>
      <c r="G1320" s="69"/>
    </row>
    <row r="1321" spans="6:7" x14ac:dyDescent="0.2">
      <c r="F1321" s="69"/>
      <c r="G1321" s="69"/>
    </row>
    <row r="1322" spans="6:7" x14ac:dyDescent="0.2">
      <c r="F1322" s="69"/>
      <c r="G1322" s="69"/>
    </row>
    <row r="1323" spans="6:7" x14ac:dyDescent="0.2">
      <c r="F1323" s="69"/>
      <c r="G1323" s="69"/>
    </row>
    <row r="1324" spans="6:7" x14ac:dyDescent="0.2">
      <c r="F1324" s="69"/>
      <c r="G1324" s="69"/>
    </row>
    <row r="1325" spans="6:7" x14ac:dyDescent="0.2">
      <c r="F1325" s="69"/>
      <c r="G1325" s="69"/>
    </row>
    <row r="1326" spans="6:7" x14ac:dyDescent="0.2">
      <c r="F1326" s="69"/>
      <c r="G1326" s="69"/>
    </row>
    <row r="1327" spans="6:7" x14ac:dyDescent="0.2">
      <c r="F1327" s="69"/>
      <c r="G1327" s="69"/>
    </row>
    <row r="1328" spans="6:7" x14ac:dyDescent="0.2">
      <c r="F1328" s="69"/>
      <c r="G1328" s="69"/>
    </row>
    <row r="1329" spans="6:7" x14ac:dyDescent="0.2">
      <c r="F1329" s="69"/>
      <c r="G1329" s="69"/>
    </row>
    <row r="1330" spans="6:7" x14ac:dyDescent="0.2">
      <c r="F1330" s="69"/>
      <c r="G1330" s="69"/>
    </row>
    <row r="1331" spans="6:7" x14ac:dyDescent="0.2">
      <c r="F1331" s="69"/>
      <c r="G1331" s="69"/>
    </row>
    <row r="1332" spans="6:7" x14ac:dyDescent="0.2">
      <c r="F1332" s="69"/>
      <c r="G1332" s="69"/>
    </row>
    <row r="1333" spans="6:7" x14ac:dyDescent="0.2">
      <c r="F1333" s="69"/>
      <c r="G1333" s="69"/>
    </row>
    <row r="1334" spans="6:7" x14ac:dyDescent="0.2">
      <c r="F1334" s="69"/>
      <c r="G1334" s="69"/>
    </row>
    <row r="1335" spans="6:7" x14ac:dyDescent="0.2">
      <c r="F1335" s="69"/>
      <c r="G1335" s="69"/>
    </row>
    <row r="1336" spans="6:7" x14ac:dyDescent="0.2">
      <c r="F1336" s="69"/>
      <c r="G1336" s="69"/>
    </row>
    <row r="1337" spans="6:7" x14ac:dyDescent="0.2">
      <c r="F1337" s="69"/>
      <c r="G1337" s="69"/>
    </row>
    <row r="1338" spans="6:7" x14ac:dyDescent="0.2">
      <c r="F1338" s="69"/>
      <c r="G1338" s="69"/>
    </row>
    <row r="1339" spans="6:7" x14ac:dyDescent="0.2">
      <c r="F1339" s="69"/>
      <c r="G1339" s="69"/>
    </row>
    <row r="1340" spans="6:7" x14ac:dyDescent="0.2">
      <c r="F1340" s="69"/>
      <c r="G1340" s="69"/>
    </row>
    <row r="1341" spans="6:7" x14ac:dyDescent="0.2">
      <c r="F1341" s="69"/>
      <c r="G1341" s="69"/>
    </row>
    <row r="1342" spans="6:7" x14ac:dyDescent="0.2">
      <c r="F1342" s="69"/>
      <c r="G1342" s="69"/>
    </row>
    <row r="1343" spans="6:7" x14ac:dyDescent="0.2">
      <c r="F1343" s="69"/>
      <c r="G1343" s="69"/>
    </row>
    <row r="1344" spans="6:7" x14ac:dyDescent="0.2">
      <c r="F1344" s="69"/>
      <c r="G1344" s="69"/>
    </row>
    <row r="1345" spans="6:7" x14ac:dyDescent="0.2">
      <c r="F1345" s="69"/>
      <c r="G1345" s="69"/>
    </row>
    <row r="1346" spans="6:7" x14ac:dyDescent="0.2">
      <c r="F1346" s="69"/>
      <c r="G1346" s="69"/>
    </row>
    <row r="1347" spans="6:7" x14ac:dyDescent="0.2">
      <c r="F1347" s="69"/>
      <c r="G1347" s="69"/>
    </row>
    <row r="1348" spans="6:7" x14ac:dyDescent="0.2">
      <c r="F1348" s="69"/>
      <c r="G1348" s="69"/>
    </row>
    <row r="1349" spans="6:7" x14ac:dyDescent="0.2">
      <c r="F1349" s="69"/>
      <c r="G1349" s="69"/>
    </row>
    <row r="1350" spans="6:7" x14ac:dyDescent="0.2">
      <c r="F1350" s="69"/>
      <c r="G1350" s="69"/>
    </row>
    <row r="1351" spans="6:7" x14ac:dyDescent="0.2">
      <c r="F1351" s="69"/>
      <c r="G1351" s="69"/>
    </row>
    <row r="1352" spans="6:7" x14ac:dyDescent="0.2">
      <c r="F1352" s="69"/>
      <c r="G1352" s="69"/>
    </row>
    <row r="1353" spans="6:7" x14ac:dyDescent="0.2">
      <c r="F1353" s="69"/>
      <c r="G1353" s="69"/>
    </row>
    <row r="1354" spans="6:7" x14ac:dyDescent="0.2">
      <c r="F1354" s="69"/>
      <c r="G1354" s="69"/>
    </row>
    <row r="1355" spans="6:7" x14ac:dyDescent="0.2">
      <c r="F1355" s="69"/>
      <c r="G1355" s="69"/>
    </row>
    <row r="1356" spans="6:7" x14ac:dyDescent="0.2">
      <c r="F1356" s="69"/>
      <c r="G1356" s="69"/>
    </row>
    <row r="1357" spans="6:7" x14ac:dyDescent="0.2">
      <c r="F1357" s="69"/>
      <c r="G1357" s="69"/>
    </row>
    <row r="1358" spans="6:7" x14ac:dyDescent="0.2">
      <c r="F1358" s="69"/>
      <c r="G1358" s="69"/>
    </row>
    <row r="1359" spans="6:7" x14ac:dyDescent="0.2">
      <c r="F1359" s="69"/>
      <c r="G1359" s="69"/>
    </row>
    <row r="1360" spans="6:7" x14ac:dyDescent="0.2">
      <c r="F1360" s="69"/>
      <c r="G1360" s="69"/>
    </row>
    <row r="1361" spans="6:7" x14ac:dyDescent="0.2">
      <c r="F1361" s="69"/>
      <c r="G1361" s="69"/>
    </row>
    <row r="1362" spans="6:7" x14ac:dyDescent="0.2">
      <c r="F1362" s="69"/>
      <c r="G1362" s="69"/>
    </row>
    <row r="1363" spans="6:7" x14ac:dyDescent="0.2">
      <c r="F1363" s="69"/>
      <c r="G1363" s="69"/>
    </row>
    <row r="1364" spans="6:7" x14ac:dyDescent="0.2">
      <c r="F1364" s="69"/>
      <c r="G1364" s="69"/>
    </row>
    <row r="1365" spans="6:7" x14ac:dyDescent="0.2">
      <c r="F1365" s="69"/>
      <c r="G1365" s="69"/>
    </row>
    <row r="1366" spans="6:7" x14ac:dyDescent="0.2">
      <c r="F1366" s="69"/>
      <c r="G1366" s="69"/>
    </row>
    <row r="1367" spans="6:7" x14ac:dyDescent="0.2">
      <c r="F1367" s="69"/>
      <c r="G1367" s="69"/>
    </row>
    <row r="1368" spans="6:7" x14ac:dyDescent="0.2">
      <c r="F1368" s="69"/>
      <c r="G1368" s="69"/>
    </row>
    <row r="1369" spans="6:7" x14ac:dyDescent="0.2">
      <c r="F1369" s="69"/>
      <c r="G1369" s="69"/>
    </row>
    <row r="1370" spans="6:7" x14ac:dyDescent="0.2">
      <c r="F1370" s="69"/>
      <c r="G1370" s="69"/>
    </row>
    <row r="1371" spans="6:7" x14ac:dyDescent="0.2">
      <c r="F1371" s="69"/>
      <c r="G1371" s="69"/>
    </row>
    <row r="1372" spans="6:7" x14ac:dyDescent="0.2">
      <c r="F1372" s="69"/>
      <c r="G1372" s="69"/>
    </row>
    <row r="1373" spans="6:7" x14ac:dyDescent="0.2">
      <c r="F1373" s="69"/>
      <c r="G1373" s="69"/>
    </row>
    <row r="1374" spans="6:7" x14ac:dyDescent="0.2">
      <c r="F1374" s="69"/>
      <c r="G1374" s="69"/>
    </row>
    <row r="1375" spans="6:7" x14ac:dyDescent="0.2">
      <c r="F1375" s="69"/>
      <c r="G1375" s="69"/>
    </row>
    <row r="1376" spans="6:7" x14ac:dyDescent="0.2">
      <c r="F1376" s="69"/>
      <c r="G1376" s="69"/>
    </row>
    <row r="1377" spans="6:7" x14ac:dyDescent="0.2">
      <c r="F1377" s="69"/>
      <c r="G1377" s="69"/>
    </row>
    <row r="1378" spans="6:7" x14ac:dyDescent="0.2">
      <c r="F1378" s="69"/>
      <c r="G1378" s="69"/>
    </row>
    <row r="1379" spans="6:7" x14ac:dyDescent="0.2">
      <c r="F1379" s="69"/>
      <c r="G1379" s="69"/>
    </row>
    <row r="1380" spans="6:7" x14ac:dyDescent="0.2">
      <c r="F1380" s="69"/>
      <c r="G1380" s="69"/>
    </row>
    <row r="1381" spans="6:7" x14ac:dyDescent="0.2">
      <c r="F1381" s="69"/>
      <c r="G1381" s="69"/>
    </row>
    <row r="1382" spans="6:7" x14ac:dyDescent="0.2">
      <c r="F1382" s="69"/>
      <c r="G1382" s="69"/>
    </row>
    <row r="1383" spans="6:7" x14ac:dyDescent="0.2">
      <c r="F1383" s="69"/>
      <c r="G1383" s="69"/>
    </row>
    <row r="1384" spans="6:7" x14ac:dyDescent="0.2">
      <c r="F1384" s="69"/>
      <c r="G1384" s="69"/>
    </row>
    <row r="1385" spans="6:7" x14ac:dyDescent="0.2">
      <c r="F1385" s="69"/>
      <c r="G1385" s="69"/>
    </row>
    <row r="1386" spans="6:7" x14ac:dyDescent="0.2">
      <c r="F1386" s="69"/>
      <c r="G1386" s="69"/>
    </row>
    <row r="1387" spans="6:7" x14ac:dyDescent="0.2">
      <c r="F1387" s="69"/>
      <c r="G1387" s="69"/>
    </row>
    <row r="1388" spans="6:7" x14ac:dyDescent="0.2">
      <c r="F1388" s="69"/>
      <c r="G1388" s="69"/>
    </row>
    <row r="1389" spans="6:7" x14ac:dyDescent="0.2">
      <c r="F1389" s="69"/>
      <c r="G1389" s="69"/>
    </row>
    <row r="1390" spans="6:7" x14ac:dyDescent="0.2">
      <c r="F1390" s="69"/>
      <c r="G1390" s="69"/>
    </row>
    <row r="1391" spans="6:7" x14ac:dyDescent="0.2">
      <c r="F1391" s="69"/>
      <c r="G1391" s="69"/>
    </row>
    <row r="1392" spans="6:7" x14ac:dyDescent="0.2">
      <c r="F1392" s="69"/>
      <c r="G1392" s="69"/>
    </row>
    <row r="1393" spans="6:7" x14ac:dyDescent="0.2">
      <c r="F1393" s="69"/>
      <c r="G1393" s="69"/>
    </row>
    <row r="1394" spans="6:7" x14ac:dyDescent="0.2">
      <c r="F1394" s="69"/>
      <c r="G1394" s="69"/>
    </row>
    <row r="1395" spans="6:7" x14ac:dyDescent="0.2">
      <c r="F1395" s="69"/>
      <c r="G1395" s="69"/>
    </row>
    <row r="1396" spans="6:7" x14ac:dyDescent="0.2">
      <c r="F1396" s="69"/>
      <c r="G1396" s="69"/>
    </row>
    <row r="1397" spans="6:7" x14ac:dyDescent="0.2">
      <c r="F1397" s="69"/>
      <c r="G1397" s="69"/>
    </row>
    <row r="1398" spans="6:7" x14ac:dyDescent="0.2">
      <c r="F1398" s="69"/>
      <c r="G1398" s="69"/>
    </row>
    <row r="1399" spans="6:7" x14ac:dyDescent="0.2">
      <c r="F1399" s="69"/>
      <c r="G1399" s="69"/>
    </row>
    <row r="1400" spans="6:7" x14ac:dyDescent="0.2">
      <c r="F1400" s="69"/>
      <c r="G1400" s="69"/>
    </row>
    <row r="1401" spans="6:7" x14ac:dyDescent="0.2">
      <c r="F1401" s="69"/>
      <c r="G1401" s="69"/>
    </row>
    <row r="1402" spans="6:7" x14ac:dyDescent="0.2">
      <c r="F1402" s="69"/>
      <c r="G1402" s="69"/>
    </row>
    <row r="1403" spans="6:7" x14ac:dyDescent="0.2">
      <c r="F1403" s="69"/>
      <c r="G1403" s="69"/>
    </row>
    <row r="1404" spans="6:7" x14ac:dyDescent="0.2">
      <c r="F1404" s="69"/>
      <c r="G1404" s="69"/>
    </row>
    <row r="1405" spans="6:7" x14ac:dyDescent="0.2">
      <c r="F1405" s="69"/>
      <c r="G1405" s="69"/>
    </row>
    <row r="1406" spans="6:7" x14ac:dyDescent="0.2">
      <c r="F1406" s="69"/>
      <c r="G1406" s="69"/>
    </row>
    <row r="1407" spans="6:7" x14ac:dyDescent="0.2">
      <c r="F1407" s="69"/>
      <c r="G1407" s="69"/>
    </row>
    <row r="1408" spans="6:7" x14ac:dyDescent="0.2">
      <c r="F1408" s="69"/>
      <c r="G1408" s="69"/>
    </row>
    <row r="1409" spans="6:7" x14ac:dyDescent="0.2">
      <c r="F1409" s="69"/>
      <c r="G1409" s="69"/>
    </row>
    <row r="1410" spans="6:7" x14ac:dyDescent="0.2">
      <c r="F1410" s="69"/>
      <c r="G1410" s="69"/>
    </row>
    <row r="1411" spans="6:7" x14ac:dyDescent="0.2">
      <c r="F1411" s="69"/>
      <c r="G1411" s="69"/>
    </row>
    <row r="1412" spans="6:7" x14ac:dyDescent="0.2">
      <c r="F1412" s="69"/>
      <c r="G1412" s="69"/>
    </row>
    <row r="1413" spans="6:7" x14ac:dyDescent="0.2">
      <c r="F1413" s="69"/>
      <c r="G1413" s="69"/>
    </row>
    <row r="1414" spans="6:7" x14ac:dyDescent="0.2">
      <c r="F1414" s="69"/>
      <c r="G1414" s="69"/>
    </row>
    <row r="1415" spans="6:7" x14ac:dyDescent="0.2">
      <c r="F1415" s="69"/>
      <c r="G1415" s="69"/>
    </row>
    <row r="1416" spans="6:7" x14ac:dyDescent="0.2">
      <c r="F1416" s="69"/>
      <c r="G1416" s="69"/>
    </row>
    <row r="1417" spans="6:7" x14ac:dyDescent="0.2">
      <c r="F1417" s="69"/>
      <c r="G1417" s="69"/>
    </row>
    <row r="1418" spans="6:7" x14ac:dyDescent="0.2">
      <c r="F1418" s="69"/>
      <c r="G1418" s="69"/>
    </row>
    <row r="1419" spans="6:7" x14ac:dyDescent="0.2">
      <c r="F1419" s="69"/>
      <c r="G1419" s="69"/>
    </row>
    <row r="1420" spans="6:7" x14ac:dyDescent="0.2">
      <c r="F1420" s="69"/>
      <c r="G1420" s="69"/>
    </row>
    <row r="1421" spans="6:7" x14ac:dyDescent="0.2">
      <c r="F1421" s="69"/>
      <c r="G1421" s="69"/>
    </row>
    <row r="1422" spans="6:7" x14ac:dyDescent="0.2">
      <c r="F1422" s="69"/>
      <c r="G1422" s="69"/>
    </row>
    <row r="1423" spans="6:7" x14ac:dyDescent="0.2">
      <c r="F1423" s="69"/>
      <c r="G1423" s="69"/>
    </row>
    <row r="1424" spans="6:7" x14ac:dyDescent="0.2">
      <c r="F1424" s="69"/>
      <c r="G1424" s="69"/>
    </row>
    <row r="1425" spans="6:7" x14ac:dyDescent="0.2">
      <c r="F1425" s="69"/>
      <c r="G1425" s="69"/>
    </row>
    <row r="1426" spans="6:7" x14ac:dyDescent="0.2">
      <c r="F1426" s="69"/>
      <c r="G1426" s="69"/>
    </row>
    <row r="1427" spans="6:7" x14ac:dyDescent="0.2">
      <c r="F1427" s="69"/>
      <c r="G1427" s="69"/>
    </row>
    <row r="1428" spans="6:7" x14ac:dyDescent="0.2">
      <c r="F1428" s="69"/>
      <c r="G1428" s="69"/>
    </row>
    <row r="1429" spans="6:7" x14ac:dyDescent="0.2">
      <c r="F1429" s="69"/>
      <c r="G1429" s="69"/>
    </row>
    <row r="1430" spans="6:7" x14ac:dyDescent="0.2">
      <c r="F1430" s="69"/>
      <c r="G1430" s="69"/>
    </row>
    <row r="1431" spans="6:7" x14ac:dyDescent="0.2">
      <c r="F1431" s="69"/>
      <c r="G1431" s="69"/>
    </row>
    <row r="1432" spans="6:7" x14ac:dyDescent="0.2">
      <c r="F1432" s="69"/>
      <c r="G1432" s="69"/>
    </row>
    <row r="1433" spans="6:7" x14ac:dyDescent="0.2">
      <c r="F1433" s="69"/>
      <c r="G1433" s="69"/>
    </row>
    <row r="1434" spans="6:7" x14ac:dyDescent="0.2">
      <c r="F1434" s="69"/>
      <c r="G1434" s="69"/>
    </row>
    <row r="1435" spans="6:7" x14ac:dyDescent="0.2">
      <c r="F1435" s="69"/>
      <c r="G1435" s="69"/>
    </row>
    <row r="1436" spans="6:7" x14ac:dyDescent="0.2">
      <c r="F1436" s="69"/>
      <c r="G1436" s="69"/>
    </row>
    <row r="1437" spans="6:7" x14ac:dyDescent="0.2">
      <c r="F1437" s="69"/>
      <c r="G1437" s="69"/>
    </row>
    <row r="1438" spans="6:7" x14ac:dyDescent="0.2">
      <c r="F1438" s="69"/>
      <c r="G1438" s="69"/>
    </row>
    <row r="1439" spans="6:7" x14ac:dyDescent="0.2">
      <c r="F1439" s="69"/>
      <c r="G1439" s="69"/>
    </row>
    <row r="1440" spans="6:7" x14ac:dyDescent="0.2">
      <c r="F1440" s="69"/>
      <c r="G1440" s="69"/>
    </row>
    <row r="1441" spans="6:7" x14ac:dyDescent="0.2">
      <c r="F1441" s="69"/>
      <c r="G1441" s="69"/>
    </row>
    <row r="1442" spans="6:7" x14ac:dyDescent="0.2">
      <c r="F1442" s="69"/>
      <c r="G1442" s="69"/>
    </row>
    <row r="1443" spans="6:7" x14ac:dyDescent="0.2">
      <c r="F1443" s="69"/>
      <c r="G1443" s="69"/>
    </row>
    <row r="1444" spans="6:7" x14ac:dyDescent="0.2">
      <c r="F1444" s="69"/>
      <c r="G1444" s="69"/>
    </row>
    <row r="1445" spans="6:7" x14ac:dyDescent="0.2">
      <c r="F1445" s="69"/>
      <c r="G1445" s="69"/>
    </row>
    <row r="1446" spans="6:7" x14ac:dyDescent="0.2">
      <c r="F1446" s="69"/>
      <c r="G1446" s="69"/>
    </row>
    <row r="1447" spans="6:7" x14ac:dyDescent="0.2">
      <c r="F1447" s="69"/>
      <c r="G1447" s="69"/>
    </row>
    <row r="1448" spans="6:7" x14ac:dyDescent="0.2">
      <c r="F1448" s="69"/>
      <c r="G1448" s="69"/>
    </row>
    <row r="1449" spans="6:7" x14ac:dyDescent="0.2">
      <c r="F1449" s="69"/>
      <c r="G1449" s="69"/>
    </row>
    <row r="1450" spans="6:7" x14ac:dyDescent="0.2">
      <c r="F1450" s="69"/>
      <c r="G1450" s="69"/>
    </row>
    <row r="1451" spans="6:7" x14ac:dyDescent="0.2">
      <c r="F1451" s="69"/>
      <c r="G1451" s="69"/>
    </row>
    <row r="1452" spans="6:7" x14ac:dyDescent="0.2">
      <c r="F1452" s="69"/>
      <c r="G1452" s="69"/>
    </row>
    <row r="1453" spans="6:7" x14ac:dyDescent="0.2">
      <c r="F1453" s="69"/>
      <c r="G1453" s="69"/>
    </row>
    <row r="1454" spans="6:7" x14ac:dyDescent="0.2">
      <c r="F1454" s="69"/>
      <c r="G1454" s="69"/>
    </row>
    <row r="1455" spans="6:7" x14ac:dyDescent="0.2">
      <c r="F1455" s="69"/>
      <c r="G1455" s="69"/>
    </row>
    <row r="1456" spans="6:7" x14ac:dyDescent="0.2">
      <c r="F1456" s="69"/>
      <c r="G1456" s="69"/>
    </row>
    <row r="1457" spans="6:7" x14ac:dyDescent="0.2">
      <c r="F1457" s="69"/>
      <c r="G1457" s="69"/>
    </row>
    <row r="1458" spans="6:7" x14ac:dyDescent="0.2">
      <c r="F1458" s="69"/>
      <c r="G1458" s="69"/>
    </row>
    <row r="1459" spans="6:7" x14ac:dyDescent="0.2">
      <c r="F1459" s="69"/>
      <c r="G1459" s="69"/>
    </row>
    <row r="1460" spans="6:7" x14ac:dyDescent="0.2">
      <c r="F1460" s="69"/>
      <c r="G1460" s="69"/>
    </row>
    <row r="1461" spans="6:7" x14ac:dyDescent="0.2">
      <c r="F1461" s="69"/>
      <c r="G1461" s="69"/>
    </row>
    <row r="1462" spans="6:7" x14ac:dyDescent="0.2">
      <c r="F1462" s="69"/>
      <c r="G1462" s="69"/>
    </row>
    <row r="1463" spans="6:7" x14ac:dyDescent="0.2">
      <c r="F1463" s="69"/>
      <c r="G1463" s="69"/>
    </row>
    <row r="1464" spans="6:7" x14ac:dyDescent="0.2">
      <c r="F1464" s="69"/>
      <c r="G1464" s="69"/>
    </row>
    <row r="1465" spans="6:7" x14ac:dyDescent="0.2">
      <c r="F1465" s="69"/>
      <c r="G1465" s="69"/>
    </row>
    <row r="1466" spans="6:7" x14ac:dyDescent="0.2">
      <c r="F1466" s="69"/>
      <c r="G1466" s="69"/>
    </row>
    <row r="1467" spans="6:7" x14ac:dyDescent="0.2">
      <c r="F1467" s="69"/>
      <c r="G1467" s="69"/>
    </row>
    <row r="1468" spans="6:7" x14ac:dyDescent="0.2">
      <c r="F1468" s="69"/>
      <c r="G1468" s="69"/>
    </row>
    <row r="1469" spans="6:7" x14ac:dyDescent="0.2">
      <c r="F1469" s="69"/>
      <c r="G1469" s="69"/>
    </row>
    <row r="1470" spans="6:7" x14ac:dyDescent="0.2">
      <c r="F1470" s="69"/>
      <c r="G1470" s="69"/>
    </row>
    <row r="1471" spans="6:7" x14ac:dyDescent="0.2">
      <c r="F1471" s="69"/>
      <c r="G1471" s="69"/>
    </row>
    <row r="1472" spans="6:7" x14ac:dyDescent="0.2">
      <c r="F1472" s="69"/>
      <c r="G1472" s="69"/>
    </row>
    <row r="1473" spans="6:7" x14ac:dyDescent="0.2">
      <c r="F1473" s="69"/>
      <c r="G1473" s="69"/>
    </row>
    <row r="1474" spans="6:7" x14ac:dyDescent="0.2">
      <c r="F1474" s="69"/>
      <c r="G1474" s="69"/>
    </row>
    <row r="1475" spans="6:7" x14ac:dyDescent="0.2">
      <c r="F1475" s="69"/>
      <c r="G1475" s="69"/>
    </row>
    <row r="1476" spans="6:7" x14ac:dyDescent="0.2">
      <c r="F1476" s="69"/>
      <c r="G1476" s="69"/>
    </row>
    <row r="1477" spans="6:7" x14ac:dyDescent="0.2">
      <c r="F1477" s="69"/>
      <c r="G1477" s="69"/>
    </row>
    <row r="1478" spans="6:7" x14ac:dyDescent="0.2">
      <c r="F1478" s="69"/>
      <c r="G1478" s="69"/>
    </row>
    <row r="1479" spans="6:7" x14ac:dyDescent="0.2">
      <c r="F1479" s="69"/>
      <c r="G1479" s="69"/>
    </row>
    <row r="1480" spans="6:7" x14ac:dyDescent="0.2">
      <c r="F1480" s="69"/>
      <c r="G1480" s="69"/>
    </row>
    <row r="1481" spans="6:7" x14ac:dyDescent="0.2">
      <c r="F1481" s="69"/>
      <c r="G1481" s="69"/>
    </row>
    <row r="1482" spans="6:7" x14ac:dyDescent="0.2">
      <c r="F1482" s="69"/>
      <c r="G1482" s="69"/>
    </row>
    <row r="1483" spans="6:7" x14ac:dyDescent="0.2">
      <c r="F1483" s="69"/>
      <c r="G1483" s="69"/>
    </row>
    <row r="1484" spans="6:7" x14ac:dyDescent="0.2">
      <c r="F1484" s="69"/>
      <c r="G1484" s="69"/>
    </row>
    <row r="1485" spans="6:7" x14ac:dyDescent="0.2">
      <c r="F1485" s="69"/>
      <c r="G1485" s="69"/>
    </row>
    <row r="1486" spans="6:7" x14ac:dyDescent="0.2">
      <c r="F1486" s="69"/>
      <c r="G1486" s="69"/>
    </row>
    <row r="1487" spans="6:7" x14ac:dyDescent="0.2">
      <c r="F1487" s="69"/>
      <c r="G1487" s="69"/>
    </row>
    <row r="1488" spans="6:7" x14ac:dyDescent="0.2">
      <c r="F1488" s="69"/>
      <c r="G1488" s="69"/>
    </row>
    <row r="1489" spans="6:7" x14ac:dyDescent="0.2">
      <c r="F1489" s="69"/>
      <c r="G1489" s="69"/>
    </row>
    <row r="1490" spans="6:7" x14ac:dyDescent="0.2">
      <c r="F1490" s="69"/>
      <c r="G1490" s="69"/>
    </row>
    <row r="1491" spans="6:7" x14ac:dyDescent="0.2">
      <c r="F1491" s="69"/>
      <c r="G1491" s="69"/>
    </row>
    <row r="1492" spans="6:7" x14ac:dyDescent="0.2">
      <c r="F1492" s="69"/>
      <c r="G1492" s="69"/>
    </row>
    <row r="1493" spans="6:7" x14ac:dyDescent="0.2">
      <c r="F1493" s="69"/>
      <c r="G1493" s="69"/>
    </row>
    <row r="1494" spans="6:7" x14ac:dyDescent="0.2">
      <c r="F1494" s="69"/>
      <c r="G1494" s="69"/>
    </row>
    <row r="1495" spans="6:7" x14ac:dyDescent="0.2">
      <c r="F1495" s="69"/>
      <c r="G1495" s="69"/>
    </row>
    <row r="1496" spans="6:7" x14ac:dyDescent="0.2">
      <c r="F1496" s="69"/>
      <c r="G1496" s="69"/>
    </row>
    <row r="1497" spans="6:7" x14ac:dyDescent="0.2">
      <c r="F1497" s="69"/>
      <c r="G1497" s="69"/>
    </row>
    <row r="1498" spans="6:7" x14ac:dyDescent="0.2">
      <c r="F1498" s="69"/>
      <c r="G1498" s="69"/>
    </row>
    <row r="1499" spans="6:7" x14ac:dyDescent="0.2">
      <c r="F1499" s="69"/>
      <c r="G1499" s="69"/>
    </row>
    <row r="1500" spans="6:7" x14ac:dyDescent="0.2">
      <c r="F1500" s="69"/>
      <c r="G1500" s="69"/>
    </row>
    <row r="1501" spans="6:7" x14ac:dyDescent="0.2">
      <c r="F1501" s="69"/>
      <c r="G1501" s="69"/>
    </row>
    <row r="1502" spans="6:7" x14ac:dyDescent="0.2">
      <c r="F1502" s="69"/>
      <c r="G1502" s="69"/>
    </row>
    <row r="1503" spans="6:7" x14ac:dyDescent="0.2">
      <c r="F1503" s="69"/>
      <c r="G1503" s="69"/>
    </row>
    <row r="1504" spans="6:7" x14ac:dyDescent="0.2">
      <c r="F1504" s="69"/>
      <c r="G1504" s="69"/>
    </row>
    <row r="1505" spans="6:7" x14ac:dyDescent="0.2">
      <c r="F1505" s="69"/>
      <c r="G1505" s="69"/>
    </row>
    <row r="1506" spans="6:7" x14ac:dyDescent="0.2">
      <c r="F1506" s="69"/>
      <c r="G1506" s="69"/>
    </row>
    <row r="1507" spans="6:7" x14ac:dyDescent="0.2">
      <c r="F1507" s="69"/>
      <c r="G1507" s="69"/>
    </row>
    <row r="1508" spans="6:7" x14ac:dyDescent="0.2">
      <c r="F1508" s="69"/>
      <c r="G1508" s="69"/>
    </row>
    <row r="1509" spans="6:7" x14ac:dyDescent="0.2">
      <c r="F1509" s="69"/>
      <c r="G1509" s="69"/>
    </row>
    <row r="1510" spans="6:7" x14ac:dyDescent="0.2">
      <c r="F1510" s="69"/>
      <c r="G1510" s="69"/>
    </row>
    <row r="1511" spans="6:7" x14ac:dyDescent="0.2">
      <c r="F1511" s="69"/>
      <c r="G1511" s="69"/>
    </row>
    <row r="1512" spans="6:7" x14ac:dyDescent="0.2">
      <c r="F1512" s="69"/>
      <c r="G1512" s="69"/>
    </row>
    <row r="1513" spans="6:7" x14ac:dyDescent="0.2">
      <c r="F1513" s="69"/>
      <c r="G1513" s="69"/>
    </row>
    <row r="1514" spans="6:7" x14ac:dyDescent="0.2">
      <c r="F1514" s="69"/>
      <c r="G1514" s="69"/>
    </row>
    <row r="1515" spans="6:7" x14ac:dyDescent="0.2">
      <c r="F1515" s="69"/>
      <c r="G1515" s="69"/>
    </row>
    <row r="1516" spans="6:7" x14ac:dyDescent="0.2">
      <c r="F1516" s="69"/>
      <c r="G1516" s="69"/>
    </row>
    <row r="1517" spans="6:7" x14ac:dyDescent="0.2">
      <c r="F1517" s="69"/>
      <c r="G1517" s="69"/>
    </row>
    <row r="1518" spans="6:7" x14ac:dyDescent="0.2">
      <c r="F1518" s="69"/>
      <c r="G1518" s="69"/>
    </row>
    <row r="1519" spans="6:7" x14ac:dyDescent="0.2">
      <c r="F1519" s="69"/>
      <c r="G1519" s="69"/>
    </row>
    <row r="1520" spans="6:7" x14ac:dyDescent="0.2">
      <c r="F1520" s="69"/>
      <c r="G1520" s="69"/>
    </row>
    <row r="1521" spans="6:7" x14ac:dyDescent="0.2">
      <c r="F1521" s="69"/>
      <c r="G1521" s="69"/>
    </row>
    <row r="1522" spans="6:7" x14ac:dyDescent="0.2">
      <c r="F1522" s="69"/>
      <c r="G1522" s="69"/>
    </row>
    <row r="1523" spans="6:7" x14ac:dyDescent="0.2">
      <c r="F1523" s="69"/>
      <c r="G1523" s="69"/>
    </row>
    <row r="1524" spans="6:7" x14ac:dyDescent="0.2">
      <c r="F1524" s="69"/>
      <c r="G1524" s="69"/>
    </row>
    <row r="1525" spans="6:7" x14ac:dyDescent="0.2">
      <c r="F1525" s="69"/>
      <c r="G1525" s="69"/>
    </row>
    <row r="1526" spans="6:7" x14ac:dyDescent="0.2">
      <c r="F1526" s="69"/>
      <c r="G1526" s="69"/>
    </row>
    <row r="1527" spans="6:7" x14ac:dyDescent="0.2">
      <c r="F1527" s="69"/>
      <c r="G1527" s="69"/>
    </row>
    <row r="1528" spans="6:7" x14ac:dyDescent="0.2">
      <c r="F1528" s="69"/>
      <c r="G1528" s="69"/>
    </row>
    <row r="1529" spans="6:7" x14ac:dyDescent="0.2">
      <c r="F1529" s="69"/>
      <c r="G1529" s="69"/>
    </row>
    <row r="1530" spans="6:7" x14ac:dyDescent="0.2">
      <c r="F1530" s="69"/>
      <c r="G1530" s="69"/>
    </row>
    <row r="1531" spans="6:7" x14ac:dyDescent="0.2">
      <c r="F1531" s="69"/>
      <c r="G1531" s="69"/>
    </row>
    <row r="1532" spans="6:7" x14ac:dyDescent="0.2">
      <c r="F1532" s="69"/>
      <c r="G1532" s="69"/>
    </row>
    <row r="1533" spans="6:7" x14ac:dyDescent="0.2">
      <c r="F1533" s="69"/>
      <c r="G1533" s="69"/>
    </row>
    <row r="1534" spans="6:7" x14ac:dyDescent="0.2">
      <c r="F1534" s="69"/>
      <c r="G1534" s="69"/>
    </row>
    <row r="1535" spans="6:7" x14ac:dyDescent="0.2">
      <c r="F1535" s="69"/>
      <c r="G1535" s="69"/>
    </row>
    <row r="1536" spans="6:7" x14ac:dyDescent="0.2">
      <c r="F1536" s="69"/>
      <c r="G1536" s="69"/>
    </row>
    <row r="1537" spans="6:7" x14ac:dyDescent="0.2">
      <c r="F1537" s="69"/>
      <c r="G1537" s="69"/>
    </row>
    <row r="1538" spans="6:7" x14ac:dyDescent="0.2">
      <c r="F1538" s="69"/>
      <c r="G1538" s="69"/>
    </row>
    <row r="1539" spans="6:7" x14ac:dyDescent="0.2">
      <c r="F1539" s="69"/>
      <c r="G1539" s="69"/>
    </row>
    <row r="1540" spans="6:7" x14ac:dyDescent="0.2">
      <c r="F1540" s="69"/>
      <c r="G1540" s="69"/>
    </row>
    <row r="1541" spans="6:7" x14ac:dyDescent="0.2">
      <c r="F1541" s="69"/>
      <c r="G1541" s="69"/>
    </row>
    <row r="1542" spans="6:7" x14ac:dyDescent="0.2">
      <c r="F1542" s="69"/>
      <c r="G1542" s="69"/>
    </row>
    <row r="1543" spans="6:7" x14ac:dyDescent="0.2">
      <c r="F1543" s="69"/>
      <c r="G1543" s="69"/>
    </row>
    <row r="1544" spans="6:7" x14ac:dyDescent="0.2">
      <c r="F1544" s="69"/>
      <c r="G1544" s="69"/>
    </row>
    <row r="1545" spans="6:7" x14ac:dyDescent="0.2">
      <c r="F1545" s="69"/>
      <c r="G1545" s="69"/>
    </row>
    <row r="1546" spans="6:7" x14ac:dyDescent="0.2">
      <c r="F1546" s="69"/>
      <c r="G1546" s="69"/>
    </row>
    <row r="1547" spans="6:7" x14ac:dyDescent="0.2">
      <c r="F1547" s="69"/>
      <c r="G1547" s="69"/>
    </row>
    <row r="1548" spans="6:7" x14ac:dyDescent="0.2">
      <c r="F1548" s="69"/>
      <c r="G1548" s="69"/>
    </row>
    <row r="1549" spans="6:7" x14ac:dyDescent="0.2">
      <c r="F1549" s="69"/>
      <c r="G1549" s="69"/>
    </row>
    <row r="1550" spans="6:7" x14ac:dyDescent="0.2">
      <c r="F1550" s="69"/>
      <c r="G1550" s="69"/>
    </row>
    <row r="1551" spans="6:7" x14ac:dyDescent="0.2">
      <c r="F1551" s="69"/>
      <c r="G1551" s="69"/>
    </row>
    <row r="1552" spans="6:7" x14ac:dyDescent="0.2">
      <c r="F1552" s="69"/>
      <c r="G1552" s="69"/>
    </row>
    <row r="1553" spans="6:7" x14ac:dyDescent="0.2">
      <c r="F1553" s="69"/>
      <c r="G1553" s="69"/>
    </row>
    <row r="1554" spans="6:7" x14ac:dyDescent="0.2">
      <c r="F1554" s="69"/>
      <c r="G1554" s="69"/>
    </row>
    <row r="1555" spans="6:7" x14ac:dyDescent="0.2">
      <c r="F1555" s="69"/>
      <c r="G1555" s="69"/>
    </row>
    <row r="1556" spans="6:7" x14ac:dyDescent="0.2">
      <c r="F1556" s="69"/>
      <c r="G1556" s="69"/>
    </row>
    <row r="1557" spans="6:7" x14ac:dyDescent="0.2">
      <c r="F1557" s="69"/>
      <c r="G1557" s="69"/>
    </row>
    <row r="1558" spans="6:7" x14ac:dyDescent="0.2">
      <c r="F1558" s="69"/>
      <c r="G1558" s="69"/>
    </row>
    <row r="1559" spans="6:7" x14ac:dyDescent="0.2">
      <c r="F1559" s="69"/>
      <c r="G1559" s="69"/>
    </row>
    <row r="1560" spans="6:7" x14ac:dyDescent="0.2">
      <c r="F1560" s="69"/>
      <c r="G1560" s="69"/>
    </row>
    <row r="1561" spans="6:7" x14ac:dyDescent="0.2">
      <c r="F1561" s="69"/>
      <c r="G1561" s="69"/>
    </row>
    <row r="1562" spans="6:7" x14ac:dyDescent="0.2">
      <c r="F1562" s="69"/>
      <c r="G1562" s="69"/>
    </row>
    <row r="1563" spans="6:7" x14ac:dyDescent="0.2">
      <c r="F1563" s="69"/>
      <c r="G1563" s="69"/>
    </row>
    <row r="1564" spans="6:7" x14ac:dyDescent="0.2">
      <c r="F1564" s="69"/>
      <c r="G1564" s="69"/>
    </row>
    <row r="1565" spans="6:7" x14ac:dyDescent="0.2">
      <c r="F1565" s="69"/>
      <c r="G1565" s="69"/>
    </row>
    <row r="1566" spans="6:7" x14ac:dyDescent="0.2">
      <c r="F1566" s="69"/>
      <c r="G1566" s="69"/>
    </row>
    <row r="1567" spans="6:7" x14ac:dyDescent="0.2">
      <c r="F1567" s="69"/>
      <c r="G1567" s="69"/>
    </row>
    <row r="1568" spans="6:7" x14ac:dyDescent="0.2">
      <c r="F1568" s="69"/>
      <c r="G1568" s="69"/>
    </row>
    <row r="1569" spans="6:7" x14ac:dyDescent="0.2">
      <c r="F1569" s="69"/>
      <c r="G1569" s="69"/>
    </row>
    <row r="1570" spans="6:7" x14ac:dyDescent="0.2">
      <c r="F1570" s="69"/>
      <c r="G1570" s="69"/>
    </row>
    <row r="1571" spans="6:7" x14ac:dyDescent="0.2">
      <c r="F1571" s="69"/>
      <c r="G1571" s="69"/>
    </row>
    <row r="1572" spans="6:7" x14ac:dyDescent="0.2">
      <c r="F1572" s="69"/>
      <c r="G1572" s="69"/>
    </row>
    <row r="1573" spans="6:7" x14ac:dyDescent="0.2">
      <c r="F1573" s="69"/>
      <c r="G1573" s="69"/>
    </row>
    <row r="1574" spans="6:7" x14ac:dyDescent="0.2">
      <c r="F1574" s="69"/>
      <c r="G1574" s="69"/>
    </row>
    <row r="1575" spans="6:7" x14ac:dyDescent="0.2">
      <c r="F1575" s="69"/>
      <c r="G1575" s="69"/>
    </row>
    <row r="1576" spans="6:7" x14ac:dyDescent="0.2">
      <c r="F1576" s="69"/>
      <c r="G1576" s="69"/>
    </row>
    <row r="1577" spans="6:7" x14ac:dyDescent="0.2">
      <c r="F1577" s="69"/>
      <c r="G1577" s="69"/>
    </row>
    <row r="1578" spans="6:7" x14ac:dyDescent="0.2">
      <c r="F1578" s="69"/>
      <c r="G1578" s="69"/>
    </row>
    <row r="1579" spans="6:7" x14ac:dyDescent="0.2">
      <c r="F1579" s="69"/>
      <c r="G1579" s="69"/>
    </row>
    <row r="1580" spans="6:7" x14ac:dyDescent="0.2">
      <c r="F1580" s="69"/>
      <c r="G1580" s="69"/>
    </row>
    <row r="1581" spans="6:7" x14ac:dyDescent="0.2">
      <c r="F1581" s="69"/>
      <c r="G1581" s="69"/>
    </row>
    <row r="1582" spans="6:7" x14ac:dyDescent="0.2">
      <c r="F1582" s="69"/>
      <c r="G1582" s="69"/>
    </row>
    <row r="1583" spans="6:7" x14ac:dyDescent="0.2">
      <c r="F1583" s="69"/>
      <c r="G1583" s="69"/>
    </row>
    <row r="1584" spans="6:7" x14ac:dyDescent="0.2">
      <c r="F1584" s="69"/>
      <c r="G1584" s="69"/>
    </row>
    <row r="1585" spans="6:7" x14ac:dyDescent="0.2">
      <c r="F1585" s="69"/>
      <c r="G1585" s="69"/>
    </row>
    <row r="1586" spans="6:7" x14ac:dyDescent="0.2">
      <c r="F1586" s="69"/>
      <c r="G1586" s="69"/>
    </row>
    <row r="1587" spans="6:7" x14ac:dyDescent="0.2">
      <c r="F1587" s="69"/>
      <c r="G1587" s="69"/>
    </row>
    <row r="1588" spans="6:7" x14ac:dyDescent="0.2">
      <c r="F1588" s="69"/>
      <c r="G1588" s="69"/>
    </row>
    <row r="1589" spans="6:7" x14ac:dyDescent="0.2">
      <c r="F1589" s="69"/>
      <c r="G1589" s="69"/>
    </row>
    <row r="1590" spans="6:7" x14ac:dyDescent="0.2">
      <c r="F1590" s="69"/>
      <c r="G1590" s="69"/>
    </row>
    <row r="1591" spans="6:7" x14ac:dyDescent="0.2">
      <c r="F1591" s="69"/>
      <c r="G1591" s="69"/>
    </row>
    <row r="1592" spans="6:7" x14ac:dyDescent="0.2">
      <c r="F1592" s="69"/>
      <c r="G1592" s="69"/>
    </row>
    <row r="1593" spans="6:7" x14ac:dyDescent="0.2">
      <c r="F1593" s="69"/>
      <c r="G1593" s="69"/>
    </row>
    <row r="1594" spans="6:7" x14ac:dyDescent="0.2">
      <c r="F1594" s="69"/>
      <c r="G1594" s="69"/>
    </row>
    <row r="1595" spans="6:7" x14ac:dyDescent="0.2">
      <c r="F1595" s="69"/>
      <c r="G1595" s="69"/>
    </row>
    <row r="1596" spans="6:7" x14ac:dyDescent="0.2">
      <c r="F1596" s="69"/>
      <c r="G1596" s="69"/>
    </row>
    <row r="1597" spans="6:7" x14ac:dyDescent="0.2">
      <c r="F1597" s="69"/>
      <c r="G1597" s="69"/>
    </row>
    <row r="1598" spans="6:7" x14ac:dyDescent="0.2">
      <c r="F1598" s="69"/>
      <c r="G1598" s="69"/>
    </row>
    <row r="1599" spans="6:7" x14ac:dyDescent="0.2">
      <c r="F1599" s="69"/>
      <c r="G1599" s="69"/>
    </row>
    <row r="1600" spans="6:7" x14ac:dyDescent="0.2">
      <c r="F1600" s="69"/>
      <c r="G1600" s="69"/>
    </row>
    <row r="1601" spans="6:7" x14ac:dyDescent="0.2">
      <c r="F1601" s="69"/>
      <c r="G1601" s="69"/>
    </row>
    <row r="1602" spans="6:7" x14ac:dyDescent="0.2">
      <c r="F1602" s="69"/>
      <c r="G1602" s="69"/>
    </row>
    <row r="1603" spans="6:7" x14ac:dyDescent="0.2">
      <c r="F1603" s="69"/>
      <c r="G1603" s="69"/>
    </row>
    <row r="1604" spans="6:7" x14ac:dyDescent="0.2">
      <c r="F1604" s="69"/>
      <c r="G1604" s="69"/>
    </row>
    <row r="1605" spans="6:7" x14ac:dyDescent="0.2">
      <c r="F1605" s="69"/>
      <c r="G1605" s="69"/>
    </row>
    <row r="1606" spans="6:7" x14ac:dyDescent="0.2">
      <c r="F1606" s="69"/>
      <c r="G1606" s="69"/>
    </row>
    <row r="1607" spans="6:7" x14ac:dyDescent="0.2">
      <c r="F1607" s="69"/>
      <c r="G1607" s="69"/>
    </row>
    <row r="1608" spans="6:7" x14ac:dyDescent="0.2">
      <c r="F1608" s="69"/>
      <c r="G1608" s="69"/>
    </row>
    <row r="1609" spans="6:7" x14ac:dyDescent="0.2">
      <c r="F1609" s="69"/>
      <c r="G1609" s="69"/>
    </row>
    <row r="1610" spans="6:7" x14ac:dyDescent="0.2">
      <c r="F1610" s="69"/>
      <c r="G1610" s="69"/>
    </row>
    <row r="1611" spans="6:7" x14ac:dyDescent="0.2">
      <c r="F1611" s="69"/>
      <c r="G1611" s="69"/>
    </row>
    <row r="1612" spans="6:7" x14ac:dyDescent="0.2">
      <c r="F1612" s="69"/>
      <c r="G1612" s="69"/>
    </row>
    <row r="1613" spans="6:7" x14ac:dyDescent="0.2">
      <c r="F1613" s="69"/>
      <c r="G1613" s="69"/>
    </row>
    <row r="1614" spans="6:7" x14ac:dyDescent="0.2">
      <c r="F1614" s="69"/>
      <c r="G1614" s="69"/>
    </row>
    <row r="1615" spans="6:7" x14ac:dyDescent="0.2">
      <c r="F1615" s="69"/>
      <c r="G1615" s="69"/>
    </row>
    <row r="1616" spans="6:7" x14ac:dyDescent="0.2">
      <c r="F1616" s="69"/>
      <c r="G1616" s="69"/>
    </row>
    <row r="1617" spans="6:7" x14ac:dyDescent="0.2">
      <c r="F1617" s="69"/>
      <c r="G1617" s="69"/>
    </row>
    <row r="1618" spans="6:7" x14ac:dyDescent="0.2">
      <c r="F1618" s="69"/>
      <c r="G1618" s="69"/>
    </row>
    <row r="1619" spans="6:7" x14ac:dyDescent="0.2">
      <c r="F1619" s="69"/>
      <c r="G1619" s="69"/>
    </row>
    <row r="1620" spans="6:7" x14ac:dyDescent="0.2">
      <c r="F1620" s="69"/>
      <c r="G1620" s="69"/>
    </row>
    <row r="1621" spans="6:7" x14ac:dyDescent="0.2">
      <c r="F1621" s="69"/>
      <c r="G1621" s="69"/>
    </row>
    <row r="1622" spans="6:7" x14ac:dyDescent="0.2">
      <c r="F1622" s="69"/>
      <c r="G1622" s="69"/>
    </row>
    <row r="1623" spans="6:7" x14ac:dyDescent="0.2">
      <c r="F1623" s="69"/>
      <c r="G1623" s="69"/>
    </row>
    <row r="1624" spans="6:7" x14ac:dyDescent="0.2">
      <c r="F1624" s="69"/>
      <c r="G1624" s="69"/>
    </row>
    <row r="1625" spans="6:7" x14ac:dyDescent="0.2">
      <c r="F1625" s="69"/>
      <c r="G1625" s="69"/>
    </row>
    <row r="1626" spans="6:7" x14ac:dyDescent="0.2">
      <c r="F1626" s="69"/>
      <c r="G1626" s="69"/>
    </row>
    <row r="1627" spans="6:7" x14ac:dyDescent="0.2">
      <c r="F1627" s="69"/>
      <c r="G1627" s="69"/>
    </row>
    <row r="1628" spans="6:7" x14ac:dyDescent="0.2">
      <c r="F1628" s="69"/>
      <c r="G1628" s="69"/>
    </row>
    <row r="1629" spans="6:7" x14ac:dyDescent="0.2">
      <c r="F1629" s="69"/>
      <c r="G1629" s="69"/>
    </row>
    <row r="1630" spans="6:7" x14ac:dyDescent="0.2">
      <c r="F1630" s="69"/>
      <c r="G1630" s="69"/>
    </row>
    <row r="1631" spans="6:7" x14ac:dyDescent="0.2">
      <c r="F1631" s="69"/>
      <c r="G1631" s="69"/>
    </row>
    <row r="1632" spans="6:7" x14ac:dyDescent="0.2">
      <c r="F1632" s="69"/>
      <c r="G1632" s="69"/>
    </row>
    <row r="1633" spans="6:7" x14ac:dyDescent="0.2">
      <c r="F1633" s="69"/>
      <c r="G1633" s="69"/>
    </row>
    <row r="1634" spans="6:7" x14ac:dyDescent="0.2">
      <c r="F1634" s="69"/>
      <c r="G1634" s="69"/>
    </row>
    <row r="1635" spans="6:7" x14ac:dyDescent="0.2">
      <c r="F1635" s="69"/>
      <c r="G1635" s="69"/>
    </row>
    <row r="1636" spans="6:7" x14ac:dyDescent="0.2">
      <c r="F1636" s="69"/>
      <c r="G1636" s="69"/>
    </row>
    <row r="1637" spans="6:7" x14ac:dyDescent="0.2">
      <c r="F1637" s="69"/>
      <c r="G1637" s="69"/>
    </row>
    <row r="1638" spans="6:7" x14ac:dyDescent="0.2">
      <c r="F1638" s="69"/>
      <c r="G1638" s="69"/>
    </row>
    <row r="1639" spans="6:7" x14ac:dyDescent="0.2">
      <c r="F1639" s="69"/>
      <c r="G1639" s="69"/>
    </row>
    <row r="1640" spans="6:7" x14ac:dyDescent="0.2">
      <c r="F1640" s="69"/>
      <c r="G1640" s="69"/>
    </row>
    <row r="1641" spans="6:7" x14ac:dyDescent="0.2">
      <c r="F1641" s="69"/>
      <c r="G1641" s="69"/>
    </row>
    <row r="1642" spans="6:7" x14ac:dyDescent="0.2">
      <c r="F1642" s="69"/>
      <c r="G1642" s="69"/>
    </row>
    <row r="1643" spans="6:7" x14ac:dyDescent="0.2">
      <c r="F1643" s="69"/>
      <c r="G1643" s="69"/>
    </row>
    <row r="1644" spans="6:7" x14ac:dyDescent="0.2">
      <c r="F1644" s="69"/>
      <c r="G1644" s="69"/>
    </row>
    <row r="1645" spans="6:7" x14ac:dyDescent="0.2">
      <c r="F1645" s="69"/>
      <c r="G1645" s="69"/>
    </row>
    <row r="1646" spans="6:7" x14ac:dyDescent="0.2">
      <c r="F1646" s="69"/>
      <c r="G1646" s="69"/>
    </row>
    <row r="1647" spans="6:7" x14ac:dyDescent="0.2">
      <c r="F1647" s="69"/>
      <c r="G1647" s="69"/>
    </row>
    <row r="1648" spans="6:7" x14ac:dyDescent="0.2">
      <c r="F1648" s="69"/>
      <c r="G1648" s="69"/>
    </row>
    <row r="1649" spans="6:7" x14ac:dyDescent="0.2">
      <c r="F1649" s="69"/>
      <c r="G1649" s="69"/>
    </row>
    <row r="1650" spans="6:7" x14ac:dyDescent="0.2">
      <c r="F1650" s="69"/>
      <c r="G1650" s="69"/>
    </row>
    <row r="1651" spans="6:7" x14ac:dyDescent="0.2">
      <c r="F1651" s="69"/>
      <c r="G1651" s="69"/>
    </row>
    <row r="1652" spans="6:7" x14ac:dyDescent="0.2">
      <c r="F1652" s="69"/>
      <c r="G1652" s="69"/>
    </row>
    <row r="1653" spans="6:7" x14ac:dyDescent="0.2">
      <c r="F1653" s="69"/>
      <c r="G1653" s="69"/>
    </row>
    <row r="1654" spans="6:7" x14ac:dyDescent="0.2">
      <c r="F1654" s="69"/>
      <c r="G1654" s="69"/>
    </row>
    <row r="1655" spans="6:7" x14ac:dyDescent="0.2">
      <c r="F1655" s="69"/>
      <c r="G1655" s="69"/>
    </row>
    <row r="1656" spans="6:7" x14ac:dyDescent="0.2">
      <c r="F1656" s="69"/>
      <c r="G1656" s="69"/>
    </row>
    <row r="1657" spans="6:7" x14ac:dyDescent="0.2">
      <c r="F1657" s="69"/>
      <c r="G1657" s="69"/>
    </row>
    <row r="1658" spans="6:7" x14ac:dyDescent="0.2">
      <c r="F1658" s="69"/>
      <c r="G1658" s="69"/>
    </row>
    <row r="1659" spans="6:7" x14ac:dyDescent="0.2">
      <c r="F1659" s="69"/>
      <c r="G1659" s="69"/>
    </row>
    <row r="1660" spans="6:7" x14ac:dyDescent="0.2">
      <c r="F1660" s="69"/>
      <c r="G1660" s="69"/>
    </row>
    <row r="1661" spans="6:7" x14ac:dyDescent="0.2">
      <c r="F1661" s="69"/>
      <c r="G1661" s="69"/>
    </row>
    <row r="1662" spans="6:7" x14ac:dyDescent="0.2">
      <c r="F1662" s="69"/>
      <c r="G1662" s="69"/>
    </row>
    <row r="1663" spans="6:7" x14ac:dyDescent="0.2">
      <c r="F1663" s="69"/>
      <c r="G1663" s="69"/>
    </row>
    <row r="1664" spans="6:7" x14ac:dyDescent="0.2">
      <c r="F1664" s="69"/>
      <c r="G1664" s="69"/>
    </row>
    <row r="1665" spans="6:7" x14ac:dyDescent="0.2">
      <c r="F1665" s="69"/>
      <c r="G1665" s="69"/>
    </row>
    <row r="1666" spans="6:7" x14ac:dyDescent="0.2">
      <c r="F1666" s="69"/>
      <c r="G1666" s="69"/>
    </row>
    <row r="1667" spans="6:7" x14ac:dyDescent="0.2">
      <c r="F1667" s="69"/>
      <c r="G1667" s="69"/>
    </row>
    <row r="1668" spans="6:7" x14ac:dyDescent="0.2">
      <c r="F1668" s="69"/>
      <c r="G1668" s="69"/>
    </row>
    <row r="1669" spans="6:7" x14ac:dyDescent="0.2">
      <c r="F1669" s="69"/>
      <c r="G1669" s="69"/>
    </row>
    <row r="1670" spans="6:7" x14ac:dyDescent="0.2">
      <c r="F1670" s="69"/>
      <c r="G1670" s="69"/>
    </row>
    <row r="1671" spans="6:7" x14ac:dyDescent="0.2">
      <c r="F1671" s="69"/>
      <c r="G1671" s="69"/>
    </row>
    <row r="1672" spans="6:7" x14ac:dyDescent="0.2">
      <c r="F1672" s="69"/>
      <c r="G1672" s="69"/>
    </row>
    <row r="1673" spans="6:7" x14ac:dyDescent="0.2">
      <c r="F1673" s="69"/>
      <c r="G1673" s="69"/>
    </row>
    <row r="1674" spans="6:7" x14ac:dyDescent="0.2">
      <c r="F1674" s="69"/>
      <c r="G1674" s="69"/>
    </row>
    <row r="1675" spans="6:7" x14ac:dyDescent="0.2">
      <c r="F1675" s="69"/>
      <c r="G1675" s="69"/>
    </row>
    <row r="1676" spans="6:7" x14ac:dyDescent="0.2">
      <c r="F1676" s="69"/>
      <c r="G1676" s="69"/>
    </row>
    <row r="1677" spans="6:7" x14ac:dyDescent="0.2">
      <c r="F1677" s="69"/>
      <c r="G1677" s="69"/>
    </row>
    <row r="1678" spans="6:7" x14ac:dyDescent="0.2">
      <c r="F1678" s="69"/>
      <c r="G1678" s="69"/>
    </row>
    <row r="1679" spans="6:7" x14ac:dyDescent="0.2">
      <c r="F1679" s="69"/>
      <c r="G1679" s="69"/>
    </row>
    <row r="1680" spans="6:7" x14ac:dyDescent="0.2">
      <c r="F1680" s="69"/>
      <c r="G1680" s="69"/>
    </row>
    <row r="1681" spans="6:7" x14ac:dyDescent="0.2">
      <c r="F1681" s="69"/>
      <c r="G1681" s="69"/>
    </row>
    <row r="1682" spans="6:7" x14ac:dyDescent="0.2">
      <c r="F1682" s="69"/>
      <c r="G1682" s="69"/>
    </row>
    <row r="1683" spans="6:7" x14ac:dyDescent="0.2">
      <c r="F1683" s="69"/>
      <c r="G1683" s="69"/>
    </row>
    <row r="1684" spans="6:7" x14ac:dyDescent="0.2">
      <c r="F1684" s="69"/>
      <c r="G1684" s="69"/>
    </row>
    <row r="1685" spans="6:7" x14ac:dyDescent="0.2">
      <c r="F1685" s="69"/>
      <c r="G1685" s="69"/>
    </row>
    <row r="1686" spans="6:7" x14ac:dyDescent="0.2">
      <c r="F1686" s="69"/>
      <c r="G1686" s="69"/>
    </row>
    <row r="1687" spans="6:7" x14ac:dyDescent="0.2">
      <c r="F1687" s="69"/>
      <c r="G1687" s="69"/>
    </row>
    <row r="1688" spans="6:7" x14ac:dyDescent="0.2">
      <c r="F1688" s="69"/>
      <c r="G1688" s="69"/>
    </row>
    <row r="1689" spans="6:7" x14ac:dyDescent="0.2">
      <c r="F1689" s="69"/>
      <c r="G1689" s="69"/>
    </row>
    <row r="1690" spans="6:7" x14ac:dyDescent="0.2">
      <c r="F1690" s="69"/>
      <c r="G1690" s="69"/>
    </row>
    <row r="1691" spans="6:7" x14ac:dyDescent="0.2">
      <c r="F1691" s="69"/>
      <c r="G1691" s="69"/>
    </row>
    <row r="1692" spans="6:7" x14ac:dyDescent="0.2">
      <c r="F1692" s="69"/>
      <c r="G1692" s="69"/>
    </row>
    <row r="1693" spans="6:7" x14ac:dyDescent="0.2">
      <c r="F1693" s="69"/>
      <c r="G1693" s="69"/>
    </row>
    <row r="1694" spans="6:7" x14ac:dyDescent="0.2">
      <c r="F1694" s="69"/>
      <c r="G1694" s="69"/>
    </row>
    <row r="1695" spans="6:7" x14ac:dyDescent="0.2">
      <c r="F1695" s="69"/>
      <c r="G1695" s="69"/>
    </row>
    <row r="1696" spans="6:7" x14ac:dyDescent="0.2">
      <c r="F1696" s="69"/>
      <c r="G1696" s="69"/>
    </row>
    <row r="1697" spans="6:7" x14ac:dyDescent="0.2">
      <c r="F1697" s="69"/>
      <c r="G1697" s="69"/>
    </row>
    <row r="1698" spans="6:7" x14ac:dyDescent="0.2">
      <c r="F1698" s="69"/>
      <c r="G1698" s="69"/>
    </row>
    <row r="1699" spans="6:7" x14ac:dyDescent="0.2">
      <c r="F1699" s="69"/>
      <c r="G1699" s="69"/>
    </row>
    <row r="1700" spans="6:7" x14ac:dyDescent="0.2">
      <c r="F1700" s="69"/>
      <c r="G1700" s="69"/>
    </row>
    <row r="1701" spans="6:7" x14ac:dyDescent="0.2">
      <c r="F1701" s="69"/>
      <c r="G1701" s="69"/>
    </row>
    <row r="1702" spans="6:7" x14ac:dyDescent="0.2">
      <c r="F1702" s="69"/>
      <c r="G1702" s="69"/>
    </row>
    <row r="1703" spans="6:7" x14ac:dyDescent="0.2">
      <c r="F1703" s="69"/>
      <c r="G1703" s="69"/>
    </row>
    <row r="1704" spans="6:7" x14ac:dyDescent="0.2">
      <c r="F1704" s="69"/>
      <c r="G1704" s="69"/>
    </row>
    <row r="1705" spans="6:7" x14ac:dyDescent="0.2">
      <c r="F1705" s="69"/>
      <c r="G1705" s="69"/>
    </row>
    <row r="1706" spans="6:7" x14ac:dyDescent="0.2">
      <c r="F1706" s="69"/>
      <c r="G1706" s="69"/>
    </row>
    <row r="1707" spans="6:7" x14ac:dyDescent="0.2">
      <c r="F1707" s="69"/>
      <c r="G1707" s="69"/>
    </row>
    <row r="1708" spans="6:7" x14ac:dyDescent="0.2">
      <c r="F1708" s="69"/>
      <c r="G1708" s="69"/>
    </row>
    <row r="1709" spans="6:7" x14ac:dyDescent="0.2">
      <c r="F1709" s="69"/>
      <c r="G1709" s="69"/>
    </row>
    <row r="1710" spans="6:7" x14ac:dyDescent="0.2">
      <c r="F1710" s="69"/>
      <c r="G1710" s="69"/>
    </row>
    <row r="1711" spans="6:7" x14ac:dyDescent="0.2">
      <c r="F1711" s="69"/>
      <c r="G1711" s="69"/>
    </row>
    <row r="1712" spans="6:7" x14ac:dyDescent="0.2">
      <c r="F1712" s="69"/>
      <c r="G1712" s="69"/>
    </row>
    <row r="1713" spans="6:7" x14ac:dyDescent="0.2">
      <c r="F1713" s="69"/>
      <c r="G1713" s="69"/>
    </row>
    <row r="1714" spans="6:7" x14ac:dyDescent="0.2">
      <c r="F1714" s="69"/>
      <c r="G1714" s="69"/>
    </row>
    <row r="1715" spans="6:7" x14ac:dyDescent="0.2">
      <c r="F1715" s="69"/>
      <c r="G1715" s="69"/>
    </row>
    <row r="1716" spans="6:7" x14ac:dyDescent="0.2">
      <c r="F1716" s="69"/>
      <c r="G1716" s="69"/>
    </row>
    <row r="1717" spans="6:7" x14ac:dyDescent="0.2">
      <c r="F1717" s="69"/>
      <c r="G1717" s="69"/>
    </row>
    <row r="1718" spans="6:7" x14ac:dyDescent="0.2">
      <c r="F1718" s="69"/>
      <c r="G1718" s="69"/>
    </row>
    <row r="1719" spans="6:7" x14ac:dyDescent="0.2">
      <c r="F1719" s="69"/>
      <c r="G1719" s="69"/>
    </row>
    <row r="1720" spans="6:7" x14ac:dyDescent="0.2">
      <c r="F1720" s="69"/>
      <c r="G1720" s="69"/>
    </row>
    <row r="1721" spans="6:7" x14ac:dyDescent="0.2">
      <c r="F1721" s="69"/>
      <c r="G1721" s="69"/>
    </row>
    <row r="1722" spans="6:7" x14ac:dyDescent="0.2">
      <c r="F1722" s="69"/>
      <c r="G1722" s="69"/>
    </row>
    <row r="1723" spans="6:7" x14ac:dyDescent="0.2">
      <c r="F1723" s="69"/>
      <c r="G1723" s="69"/>
    </row>
    <row r="1724" spans="6:7" x14ac:dyDescent="0.2">
      <c r="F1724" s="69"/>
      <c r="G1724" s="69"/>
    </row>
    <row r="1725" spans="6:7" x14ac:dyDescent="0.2">
      <c r="F1725" s="69"/>
      <c r="G1725" s="69"/>
    </row>
    <row r="1726" spans="6:7" x14ac:dyDescent="0.2">
      <c r="F1726" s="69"/>
      <c r="G1726" s="69"/>
    </row>
    <row r="1727" spans="6:7" x14ac:dyDescent="0.2">
      <c r="F1727" s="69"/>
      <c r="G1727" s="69"/>
    </row>
    <row r="1728" spans="6:7" x14ac:dyDescent="0.2">
      <c r="F1728" s="69"/>
      <c r="G1728" s="69"/>
    </row>
    <row r="1729" spans="6:7" x14ac:dyDescent="0.2">
      <c r="F1729" s="69"/>
      <c r="G1729" s="69"/>
    </row>
    <row r="1730" spans="6:7" x14ac:dyDescent="0.2">
      <c r="F1730" s="69"/>
      <c r="G1730" s="69"/>
    </row>
    <row r="1731" spans="6:7" x14ac:dyDescent="0.2">
      <c r="F1731" s="69"/>
      <c r="G1731" s="69"/>
    </row>
    <row r="1732" spans="6:7" x14ac:dyDescent="0.2">
      <c r="F1732" s="69"/>
      <c r="G1732" s="69"/>
    </row>
    <row r="1733" spans="6:7" x14ac:dyDescent="0.2">
      <c r="F1733" s="69"/>
      <c r="G1733" s="69"/>
    </row>
    <row r="1734" spans="6:7" x14ac:dyDescent="0.2">
      <c r="F1734" s="69"/>
      <c r="G1734" s="69"/>
    </row>
    <row r="1735" spans="6:7" x14ac:dyDescent="0.2">
      <c r="F1735" s="69"/>
      <c r="G1735" s="69"/>
    </row>
    <row r="1736" spans="6:7" x14ac:dyDescent="0.2">
      <c r="F1736" s="69"/>
      <c r="G1736" s="69"/>
    </row>
    <row r="1737" spans="6:7" x14ac:dyDescent="0.2">
      <c r="F1737" s="69"/>
      <c r="G1737" s="69"/>
    </row>
    <row r="1738" spans="6:7" x14ac:dyDescent="0.2">
      <c r="F1738" s="69"/>
      <c r="G1738" s="69"/>
    </row>
    <row r="1739" spans="6:7" x14ac:dyDescent="0.2">
      <c r="F1739" s="69"/>
      <c r="G1739" s="69"/>
    </row>
    <row r="1740" spans="6:7" x14ac:dyDescent="0.2">
      <c r="F1740" s="69"/>
      <c r="G1740" s="69"/>
    </row>
    <row r="1741" spans="6:7" x14ac:dyDescent="0.2">
      <c r="F1741" s="69"/>
      <c r="G1741" s="69"/>
    </row>
    <row r="1742" spans="6:7" x14ac:dyDescent="0.2">
      <c r="F1742" s="69"/>
      <c r="G1742" s="69"/>
    </row>
    <row r="1743" spans="6:7" x14ac:dyDescent="0.2">
      <c r="F1743" s="69"/>
      <c r="G1743" s="69"/>
    </row>
    <row r="1744" spans="6:7" x14ac:dyDescent="0.2">
      <c r="F1744" s="69"/>
      <c r="G1744" s="69"/>
    </row>
    <row r="1745" spans="6:7" x14ac:dyDescent="0.2">
      <c r="F1745" s="69"/>
      <c r="G1745" s="69"/>
    </row>
    <row r="1746" spans="6:7" x14ac:dyDescent="0.2">
      <c r="F1746" s="69"/>
      <c r="G1746" s="69"/>
    </row>
    <row r="1747" spans="6:7" x14ac:dyDescent="0.2">
      <c r="F1747" s="69"/>
      <c r="G1747" s="69"/>
    </row>
    <row r="1748" spans="6:7" x14ac:dyDescent="0.2">
      <c r="F1748" s="69"/>
      <c r="G1748" s="69"/>
    </row>
    <row r="1749" spans="6:7" x14ac:dyDescent="0.2">
      <c r="F1749" s="69"/>
      <c r="G1749" s="69"/>
    </row>
    <row r="1750" spans="6:7" x14ac:dyDescent="0.2">
      <c r="F1750" s="69"/>
      <c r="G1750" s="69"/>
    </row>
    <row r="1751" spans="6:7" x14ac:dyDescent="0.2">
      <c r="F1751" s="69"/>
      <c r="G1751" s="69"/>
    </row>
    <row r="1752" spans="6:7" x14ac:dyDescent="0.2">
      <c r="F1752" s="69"/>
      <c r="G1752" s="69"/>
    </row>
    <row r="1753" spans="6:7" x14ac:dyDescent="0.2">
      <c r="F1753" s="69"/>
      <c r="G1753" s="69"/>
    </row>
    <row r="1754" spans="6:7" x14ac:dyDescent="0.2">
      <c r="F1754" s="69"/>
      <c r="G1754" s="69"/>
    </row>
    <row r="1755" spans="6:7" x14ac:dyDescent="0.2">
      <c r="F1755" s="69"/>
      <c r="G1755" s="69"/>
    </row>
    <row r="1756" spans="6:7" x14ac:dyDescent="0.2">
      <c r="F1756" s="69"/>
      <c r="G1756" s="69"/>
    </row>
    <row r="1757" spans="6:7" x14ac:dyDescent="0.2">
      <c r="F1757" s="69"/>
      <c r="G1757" s="69"/>
    </row>
    <row r="1758" spans="6:7" x14ac:dyDescent="0.2">
      <c r="F1758" s="69"/>
      <c r="G1758" s="69"/>
    </row>
    <row r="1759" spans="6:7" x14ac:dyDescent="0.2">
      <c r="F1759" s="69"/>
      <c r="G1759" s="69"/>
    </row>
    <row r="1760" spans="6:7" x14ac:dyDescent="0.2">
      <c r="F1760" s="69"/>
      <c r="G1760" s="69"/>
    </row>
    <row r="1761" spans="6:7" x14ac:dyDescent="0.2">
      <c r="F1761" s="69"/>
      <c r="G1761" s="69"/>
    </row>
    <row r="1762" spans="6:7" x14ac:dyDescent="0.2">
      <c r="F1762" s="69"/>
      <c r="G1762" s="69"/>
    </row>
    <row r="1763" spans="6:7" x14ac:dyDescent="0.2">
      <c r="F1763" s="69"/>
      <c r="G1763" s="69"/>
    </row>
    <row r="1764" spans="6:7" x14ac:dyDescent="0.2">
      <c r="F1764" s="69"/>
      <c r="G1764" s="69"/>
    </row>
    <row r="1765" spans="6:7" x14ac:dyDescent="0.2">
      <c r="F1765" s="69"/>
      <c r="G1765" s="69"/>
    </row>
    <row r="1766" spans="6:7" x14ac:dyDescent="0.2">
      <c r="F1766" s="69"/>
      <c r="G1766" s="69"/>
    </row>
    <row r="1767" spans="6:7" x14ac:dyDescent="0.2">
      <c r="F1767" s="69"/>
      <c r="G1767" s="69"/>
    </row>
    <row r="1768" spans="6:7" x14ac:dyDescent="0.2">
      <c r="F1768" s="69"/>
      <c r="G1768" s="69"/>
    </row>
    <row r="1769" spans="6:7" x14ac:dyDescent="0.2">
      <c r="F1769" s="69"/>
      <c r="G1769" s="69"/>
    </row>
    <row r="1770" spans="6:7" x14ac:dyDescent="0.2">
      <c r="F1770" s="69"/>
      <c r="G1770" s="69"/>
    </row>
    <row r="1771" spans="6:7" x14ac:dyDescent="0.2">
      <c r="F1771" s="69"/>
      <c r="G1771" s="69"/>
    </row>
    <row r="1772" spans="6:7" x14ac:dyDescent="0.2">
      <c r="F1772" s="69"/>
      <c r="G1772" s="69"/>
    </row>
    <row r="1773" spans="6:7" x14ac:dyDescent="0.2">
      <c r="F1773" s="69"/>
      <c r="G1773" s="69"/>
    </row>
    <row r="1774" spans="6:7" x14ac:dyDescent="0.2">
      <c r="F1774" s="69"/>
      <c r="G1774" s="69"/>
    </row>
    <row r="1775" spans="6:7" x14ac:dyDescent="0.2">
      <c r="F1775" s="69"/>
      <c r="G1775" s="69"/>
    </row>
    <row r="1776" spans="6:7" x14ac:dyDescent="0.2">
      <c r="F1776" s="69"/>
      <c r="G1776" s="69"/>
    </row>
    <row r="1777" spans="6:7" x14ac:dyDescent="0.2">
      <c r="F1777" s="69"/>
      <c r="G1777" s="69"/>
    </row>
    <row r="1778" spans="6:7" x14ac:dyDescent="0.2">
      <c r="F1778" s="69"/>
      <c r="G1778" s="69"/>
    </row>
    <row r="1779" spans="6:7" x14ac:dyDescent="0.2">
      <c r="F1779" s="69"/>
      <c r="G1779" s="69"/>
    </row>
    <row r="1780" spans="6:7" x14ac:dyDescent="0.2">
      <c r="F1780" s="69"/>
      <c r="G1780" s="69"/>
    </row>
    <row r="1781" spans="6:7" x14ac:dyDescent="0.2">
      <c r="F1781" s="69"/>
      <c r="G1781" s="69"/>
    </row>
    <row r="1782" spans="6:7" x14ac:dyDescent="0.2">
      <c r="F1782" s="69"/>
      <c r="G1782" s="69"/>
    </row>
    <row r="1783" spans="6:7" x14ac:dyDescent="0.2">
      <c r="F1783" s="69"/>
      <c r="G1783" s="69"/>
    </row>
    <row r="1784" spans="6:7" x14ac:dyDescent="0.2">
      <c r="F1784" s="69"/>
      <c r="G1784" s="69"/>
    </row>
    <row r="1785" spans="6:7" x14ac:dyDescent="0.2">
      <c r="F1785" s="69"/>
      <c r="G1785" s="69"/>
    </row>
    <row r="1786" spans="6:7" x14ac:dyDescent="0.2">
      <c r="F1786" s="69"/>
      <c r="G1786" s="69"/>
    </row>
    <row r="1787" spans="6:7" x14ac:dyDescent="0.2">
      <c r="F1787" s="69"/>
      <c r="G1787" s="69"/>
    </row>
    <row r="1788" spans="6:7" x14ac:dyDescent="0.2">
      <c r="F1788" s="69"/>
      <c r="G1788" s="69"/>
    </row>
    <row r="1789" spans="6:7" x14ac:dyDescent="0.2">
      <c r="F1789" s="69"/>
      <c r="G1789" s="69"/>
    </row>
    <row r="1790" spans="6:7" x14ac:dyDescent="0.2">
      <c r="F1790" s="69"/>
      <c r="G1790" s="69"/>
    </row>
    <row r="1791" spans="6:7" x14ac:dyDescent="0.2">
      <c r="F1791" s="69"/>
      <c r="G1791" s="69"/>
    </row>
    <row r="1792" spans="6:7" x14ac:dyDescent="0.2">
      <c r="F1792" s="69"/>
      <c r="G1792" s="69"/>
    </row>
    <row r="1793" spans="6:7" x14ac:dyDescent="0.2">
      <c r="F1793" s="69"/>
      <c r="G1793" s="69"/>
    </row>
    <row r="1794" spans="6:7" x14ac:dyDescent="0.2">
      <c r="F1794" s="69"/>
      <c r="G1794" s="69"/>
    </row>
    <row r="1795" spans="6:7" x14ac:dyDescent="0.2">
      <c r="F1795" s="69"/>
      <c r="G1795" s="69"/>
    </row>
    <row r="1796" spans="6:7" x14ac:dyDescent="0.2">
      <c r="F1796" s="69"/>
      <c r="G1796" s="69"/>
    </row>
    <row r="1797" spans="6:7" x14ac:dyDescent="0.2">
      <c r="F1797" s="69"/>
      <c r="G1797" s="69"/>
    </row>
    <row r="1798" spans="6:7" x14ac:dyDescent="0.2">
      <c r="F1798" s="69"/>
      <c r="G1798" s="69"/>
    </row>
    <row r="1799" spans="6:7" x14ac:dyDescent="0.2">
      <c r="F1799" s="69"/>
      <c r="G1799" s="69"/>
    </row>
    <row r="1800" spans="6:7" x14ac:dyDescent="0.2">
      <c r="F1800" s="69"/>
      <c r="G1800" s="69"/>
    </row>
    <row r="1801" spans="6:7" x14ac:dyDescent="0.2">
      <c r="F1801" s="69"/>
      <c r="G1801" s="69"/>
    </row>
    <row r="1802" spans="6:7" x14ac:dyDescent="0.2">
      <c r="F1802" s="69"/>
      <c r="G1802" s="69"/>
    </row>
    <row r="1803" spans="6:7" x14ac:dyDescent="0.2">
      <c r="F1803" s="69"/>
      <c r="G1803" s="69"/>
    </row>
    <row r="1804" spans="6:7" x14ac:dyDescent="0.2">
      <c r="F1804" s="69"/>
      <c r="G1804" s="69"/>
    </row>
    <row r="1805" spans="6:7" x14ac:dyDescent="0.2">
      <c r="F1805" s="69"/>
      <c r="G1805" s="69"/>
    </row>
    <row r="1806" spans="6:7" x14ac:dyDescent="0.2">
      <c r="F1806" s="69"/>
      <c r="G1806" s="69"/>
    </row>
    <row r="1807" spans="6:7" x14ac:dyDescent="0.2">
      <c r="F1807" s="69"/>
      <c r="G1807" s="69"/>
    </row>
    <row r="1808" spans="6:7" x14ac:dyDescent="0.2">
      <c r="F1808" s="69"/>
      <c r="G1808" s="69"/>
    </row>
    <row r="1809" spans="6:7" x14ac:dyDescent="0.2">
      <c r="F1809" s="69"/>
      <c r="G1809" s="69"/>
    </row>
    <row r="1810" spans="6:7" x14ac:dyDescent="0.2">
      <c r="F1810" s="69"/>
      <c r="G1810" s="69"/>
    </row>
    <row r="1811" spans="6:7" x14ac:dyDescent="0.2">
      <c r="F1811" s="69"/>
      <c r="G1811" s="69"/>
    </row>
    <row r="1812" spans="6:7" x14ac:dyDescent="0.2">
      <c r="F1812" s="69"/>
      <c r="G1812" s="69"/>
    </row>
    <row r="1813" spans="6:7" x14ac:dyDescent="0.2">
      <c r="F1813" s="69"/>
      <c r="G1813" s="69"/>
    </row>
    <row r="1814" spans="6:7" x14ac:dyDescent="0.2">
      <c r="F1814" s="69"/>
      <c r="G1814" s="69"/>
    </row>
    <row r="1815" spans="6:7" x14ac:dyDescent="0.2">
      <c r="F1815" s="69"/>
      <c r="G1815" s="69"/>
    </row>
    <row r="1816" spans="6:7" x14ac:dyDescent="0.2">
      <c r="F1816" s="69"/>
      <c r="G1816" s="69"/>
    </row>
    <row r="1817" spans="6:7" x14ac:dyDescent="0.2">
      <c r="F1817" s="69"/>
      <c r="G1817" s="69"/>
    </row>
    <row r="1818" spans="6:7" x14ac:dyDescent="0.2">
      <c r="F1818" s="69"/>
      <c r="G1818" s="69"/>
    </row>
    <row r="1819" spans="6:7" x14ac:dyDescent="0.2">
      <c r="F1819" s="69"/>
      <c r="G1819" s="69"/>
    </row>
    <row r="1820" spans="6:7" x14ac:dyDescent="0.2">
      <c r="F1820" s="69"/>
      <c r="G1820" s="69"/>
    </row>
    <row r="1821" spans="6:7" x14ac:dyDescent="0.2">
      <c r="F1821" s="69"/>
      <c r="G1821" s="69"/>
    </row>
    <row r="1822" spans="6:7" x14ac:dyDescent="0.2">
      <c r="F1822" s="69"/>
      <c r="G1822" s="69"/>
    </row>
    <row r="1823" spans="6:7" x14ac:dyDescent="0.2">
      <c r="F1823" s="69"/>
      <c r="G1823" s="69"/>
    </row>
    <row r="1824" spans="6:7" x14ac:dyDescent="0.2">
      <c r="F1824" s="69"/>
      <c r="G1824" s="69"/>
    </row>
    <row r="1825" spans="6:7" x14ac:dyDescent="0.2">
      <c r="F1825" s="69"/>
      <c r="G1825" s="69"/>
    </row>
    <row r="1826" spans="6:7" x14ac:dyDescent="0.2">
      <c r="F1826" s="69"/>
      <c r="G1826" s="69"/>
    </row>
    <row r="1827" spans="6:7" x14ac:dyDescent="0.2">
      <c r="F1827" s="69"/>
      <c r="G1827" s="69"/>
    </row>
    <row r="1828" spans="6:7" x14ac:dyDescent="0.2">
      <c r="F1828" s="69"/>
      <c r="G1828" s="69"/>
    </row>
    <row r="1829" spans="6:7" x14ac:dyDescent="0.2">
      <c r="F1829" s="69"/>
      <c r="G1829" s="69"/>
    </row>
    <row r="1830" spans="6:7" x14ac:dyDescent="0.2">
      <c r="F1830" s="69"/>
      <c r="G1830" s="69"/>
    </row>
    <row r="1831" spans="6:7" x14ac:dyDescent="0.2">
      <c r="F1831" s="69"/>
      <c r="G1831" s="69"/>
    </row>
    <row r="1832" spans="6:7" x14ac:dyDescent="0.2">
      <c r="F1832" s="69"/>
      <c r="G1832" s="69"/>
    </row>
    <row r="1833" spans="6:7" x14ac:dyDescent="0.2">
      <c r="F1833" s="69"/>
      <c r="G1833" s="69"/>
    </row>
    <row r="1834" spans="6:7" x14ac:dyDescent="0.2">
      <c r="F1834" s="69"/>
      <c r="G1834" s="69"/>
    </row>
    <row r="1835" spans="6:7" x14ac:dyDescent="0.2">
      <c r="F1835" s="69"/>
      <c r="G1835" s="69"/>
    </row>
    <row r="1836" spans="6:7" x14ac:dyDescent="0.2">
      <c r="F1836" s="69"/>
      <c r="G1836" s="69"/>
    </row>
    <row r="1837" spans="6:7" x14ac:dyDescent="0.2">
      <c r="F1837" s="69"/>
      <c r="G1837" s="69"/>
    </row>
    <row r="1838" spans="6:7" x14ac:dyDescent="0.2">
      <c r="F1838" s="69"/>
      <c r="G1838" s="69"/>
    </row>
    <row r="1839" spans="6:7" x14ac:dyDescent="0.2">
      <c r="F1839" s="69"/>
      <c r="G1839" s="69"/>
    </row>
    <row r="1840" spans="6:7" x14ac:dyDescent="0.2">
      <c r="F1840" s="69"/>
      <c r="G1840" s="69"/>
    </row>
    <row r="1841" spans="6:7" x14ac:dyDescent="0.2">
      <c r="F1841" s="69"/>
      <c r="G1841" s="69"/>
    </row>
    <row r="1842" spans="6:7" x14ac:dyDescent="0.2">
      <c r="F1842" s="69"/>
      <c r="G1842" s="69"/>
    </row>
    <row r="1843" spans="6:7" x14ac:dyDescent="0.2">
      <c r="F1843" s="69"/>
      <c r="G1843" s="69"/>
    </row>
    <row r="1844" spans="6:7" x14ac:dyDescent="0.2">
      <c r="F1844" s="69"/>
      <c r="G1844" s="69"/>
    </row>
    <row r="1845" spans="6:7" x14ac:dyDescent="0.2">
      <c r="F1845" s="69"/>
      <c r="G1845" s="69"/>
    </row>
    <row r="1846" spans="6:7" x14ac:dyDescent="0.2">
      <c r="F1846" s="69"/>
      <c r="G1846" s="69"/>
    </row>
    <row r="1847" spans="6:7" x14ac:dyDescent="0.2">
      <c r="F1847" s="69"/>
      <c r="G1847" s="69"/>
    </row>
    <row r="1848" spans="6:7" x14ac:dyDescent="0.2">
      <c r="F1848" s="69"/>
      <c r="G1848" s="69"/>
    </row>
    <row r="1849" spans="6:7" x14ac:dyDescent="0.2">
      <c r="F1849" s="69"/>
      <c r="G1849" s="69"/>
    </row>
    <row r="1850" spans="6:7" x14ac:dyDescent="0.2">
      <c r="F1850" s="69"/>
      <c r="G1850" s="69"/>
    </row>
    <row r="1851" spans="6:7" x14ac:dyDescent="0.2">
      <c r="F1851" s="69"/>
      <c r="G1851" s="69"/>
    </row>
    <row r="1852" spans="6:7" x14ac:dyDescent="0.2">
      <c r="F1852" s="69"/>
      <c r="G1852" s="69"/>
    </row>
    <row r="1853" spans="6:7" x14ac:dyDescent="0.2">
      <c r="F1853" s="69"/>
      <c r="G1853" s="69"/>
    </row>
    <row r="1854" spans="6:7" x14ac:dyDescent="0.2">
      <c r="F1854" s="69"/>
      <c r="G1854" s="69"/>
    </row>
    <row r="1855" spans="6:7" x14ac:dyDescent="0.2">
      <c r="F1855" s="69"/>
      <c r="G1855" s="69"/>
    </row>
    <row r="1856" spans="6:7" x14ac:dyDescent="0.2">
      <c r="F1856" s="69"/>
      <c r="G1856" s="69"/>
    </row>
    <row r="1857" spans="6:7" x14ac:dyDescent="0.2">
      <c r="F1857" s="69"/>
      <c r="G1857" s="69"/>
    </row>
    <row r="1858" spans="6:7" x14ac:dyDescent="0.2">
      <c r="F1858" s="69"/>
      <c r="G1858" s="69"/>
    </row>
    <row r="1859" spans="6:7" x14ac:dyDescent="0.2">
      <c r="F1859" s="69"/>
      <c r="G1859" s="69"/>
    </row>
    <row r="1860" spans="6:7" x14ac:dyDescent="0.2">
      <c r="F1860" s="69"/>
      <c r="G1860" s="69"/>
    </row>
    <row r="1861" spans="6:7" x14ac:dyDescent="0.2">
      <c r="F1861" s="69"/>
      <c r="G1861" s="69"/>
    </row>
    <row r="1862" spans="6:7" x14ac:dyDescent="0.2">
      <c r="F1862" s="69"/>
      <c r="G1862" s="69"/>
    </row>
    <row r="1863" spans="6:7" x14ac:dyDescent="0.2">
      <c r="F1863" s="69"/>
      <c r="G1863" s="69"/>
    </row>
    <row r="1864" spans="6:7" x14ac:dyDescent="0.2">
      <c r="F1864" s="69"/>
      <c r="G1864" s="69"/>
    </row>
    <row r="1865" spans="6:7" x14ac:dyDescent="0.2">
      <c r="F1865" s="69"/>
      <c r="G1865" s="69"/>
    </row>
    <row r="1866" spans="6:7" x14ac:dyDescent="0.2">
      <c r="F1866" s="69"/>
      <c r="G1866" s="69"/>
    </row>
    <row r="1867" spans="6:7" x14ac:dyDescent="0.2">
      <c r="F1867" s="69"/>
      <c r="G1867" s="69"/>
    </row>
    <row r="1868" spans="6:7" x14ac:dyDescent="0.2">
      <c r="F1868" s="69"/>
      <c r="G1868" s="69"/>
    </row>
    <row r="1869" spans="6:7" x14ac:dyDescent="0.2">
      <c r="F1869" s="69"/>
      <c r="G1869" s="69"/>
    </row>
    <row r="1870" spans="6:7" x14ac:dyDescent="0.2">
      <c r="F1870" s="69"/>
      <c r="G1870" s="69"/>
    </row>
    <row r="1871" spans="6:7" x14ac:dyDescent="0.2">
      <c r="F1871" s="69"/>
      <c r="G1871" s="69"/>
    </row>
    <row r="1872" spans="6:7" x14ac:dyDescent="0.2">
      <c r="F1872" s="69"/>
      <c r="G1872" s="69"/>
    </row>
    <row r="1873" spans="6:7" x14ac:dyDescent="0.2">
      <c r="F1873" s="69"/>
      <c r="G1873" s="69"/>
    </row>
    <row r="1874" spans="6:7" x14ac:dyDescent="0.2">
      <c r="F1874" s="69"/>
      <c r="G1874" s="69"/>
    </row>
    <row r="1875" spans="6:7" x14ac:dyDescent="0.2">
      <c r="F1875" s="69"/>
      <c r="G1875" s="69"/>
    </row>
    <row r="1876" spans="6:7" x14ac:dyDescent="0.2">
      <c r="F1876" s="69"/>
      <c r="G1876" s="69"/>
    </row>
    <row r="1877" spans="6:7" x14ac:dyDescent="0.2">
      <c r="F1877" s="69"/>
      <c r="G1877" s="69"/>
    </row>
    <row r="1878" spans="6:7" x14ac:dyDescent="0.2">
      <c r="F1878" s="69"/>
      <c r="G1878" s="69"/>
    </row>
    <row r="1879" spans="6:7" x14ac:dyDescent="0.2">
      <c r="F1879" s="69"/>
      <c r="G1879" s="69"/>
    </row>
    <row r="1880" spans="6:7" x14ac:dyDescent="0.2">
      <c r="F1880" s="69"/>
      <c r="G1880" s="69"/>
    </row>
    <row r="1881" spans="6:7" x14ac:dyDescent="0.2">
      <c r="F1881" s="69"/>
      <c r="G1881" s="69"/>
    </row>
    <row r="1882" spans="6:7" x14ac:dyDescent="0.2">
      <c r="F1882" s="69"/>
      <c r="G1882" s="69"/>
    </row>
    <row r="1883" spans="6:7" x14ac:dyDescent="0.2">
      <c r="F1883" s="69"/>
      <c r="G1883" s="69"/>
    </row>
    <row r="1884" spans="6:7" x14ac:dyDescent="0.2">
      <c r="F1884" s="69"/>
      <c r="G1884" s="69"/>
    </row>
    <row r="1885" spans="6:7" x14ac:dyDescent="0.2">
      <c r="F1885" s="69"/>
      <c r="G1885" s="69"/>
    </row>
    <row r="1886" spans="6:7" x14ac:dyDescent="0.2">
      <c r="F1886" s="69"/>
      <c r="G1886" s="69"/>
    </row>
    <row r="1887" spans="6:7" x14ac:dyDescent="0.2">
      <c r="F1887" s="69"/>
      <c r="G1887" s="69"/>
    </row>
    <row r="1888" spans="6:7" x14ac:dyDescent="0.2">
      <c r="F1888" s="69"/>
      <c r="G1888" s="69"/>
    </row>
    <row r="1889" spans="6:7" x14ac:dyDescent="0.2">
      <c r="F1889" s="69"/>
      <c r="G1889" s="69"/>
    </row>
    <row r="1890" spans="6:7" x14ac:dyDescent="0.2">
      <c r="F1890" s="69"/>
      <c r="G1890" s="69"/>
    </row>
    <row r="1891" spans="6:7" x14ac:dyDescent="0.2">
      <c r="F1891" s="69"/>
      <c r="G1891" s="69"/>
    </row>
    <row r="1892" spans="6:7" x14ac:dyDescent="0.2">
      <c r="F1892" s="69"/>
      <c r="G1892" s="69"/>
    </row>
    <row r="1893" spans="6:7" x14ac:dyDescent="0.2">
      <c r="F1893" s="69"/>
      <c r="G1893" s="69"/>
    </row>
    <row r="1894" spans="6:7" x14ac:dyDescent="0.2">
      <c r="F1894" s="69"/>
      <c r="G1894" s="69"/>
    </row>
    <row r="1895" spans="6:7" x14ac:dyDescent="0.2">
      <c r="F1895" s="69"/>
      <c r="G1895" s="69"/>
    </row>
    <row r="1896" spans="6:7" x14ac:dyDescent="0.2">
      <c r="F1896" s="69"/>
      <c r="G1896" s="69"/>
    </row>
    <row r="1897" spans="6:7" x14ac:dyDescent="0.2">
      <c r="F1897" s="69"/>
      <c r="G1897" s="69"/>
    </row>
    <row r="1898" spans="6:7" x14ac:dyDescent="0.2">
      <c r="F1898" s="69"/>
      <c r="G1898" s="69"/>
    </row>
    <row r="1899" spans="6:7" x14ac:dyDescent="0.2">
      <c r="F1899" s="69"/>
      <c r="G1899" s="69"/>
    </row>
    <row r="1900" spans="6:7" x14ac:dyDescent="0.2">
      <c r="F1900" s="69"/>
      <c r="G1900" s="69"/>
    </row>
    <row r="1901" spans="6:7" x14ac:dyDescent="0.2">
      <c r="F1901" s="69"/>
      <c r="G1901" s="69"/>
    </row>
    <row r="1902" spans="6:7" x14ac:dyDescent="0.2">
      <c r="F1902" s="69"/>
      <c r="G1902" s="69"/>
    </row>
    <row r="1903" spans="6:7" x14ac:dyDescent="0.2">
      <c r="F1903" s="69"/>
      <c r="G1903" s="69"/>
    </row>
    <row r="1904" spans="6:7" x14ac:dyDescent="0.2">
      <c r="F1904" s="69"/>
      <c r="G1904" s="69"/>
    </row>
    <row r="1905" spans="6:7" x14ac:dyDescent="0.2">
      <c r="F1905" s="69"/>
      <c r="G1905" s="69"/>
    </row>
    <row r="1906" spans="6:7" x14ac:dyDescent="0.2">
      <c r="F1906" s="69"/>
      <c r="G1906" s="69"/>
    </row>
    <row r="1907" spans="6:7" x14ac:dyDescent="0.2">
      <c r="F1907" s="69"/>
      <c r="G1907" s="69"/>
    </row>
    <row r="1908" spans="6:7" x14ac:dyDescent="0.2">
      <c r="F1908" s="69"/>
      <c r="G1908" s="69"/>
    </row>
    <row r="1909" spans="6:7" x14ac:dyDescent="0.2">
      <c r="F1909" s="69"/>
      <c r="G1909" s="69"/>
    </row>
    <row r="1910" spans="6:7" x14ac:dyDescent="0.2">
      <c r="F1910" s="69"/>
      <c r="G1910" s="69"/>
    </row>
    <row r="1911" spans="6:7" x14ac:dyDescent="0.2">
      <c r="F1911" s="69"/>
      <c r="G1911" s="69"/>
    </row>
    <row r="1912" spans="6:7" x14ac:dyDescent="0.2">
      <c r="F1912" s="69"/>
      <c r="G1912" s="69"/>
    </row>
    <row r="1913" spans="6:7" x14ac:dyDescent="0.2">
      <c r="F1913" s="69"/>
      <c r="G1913" s="69"/>
    </row>
    <row r="1914" spans="6:7" x14ac:dyDescent="0.2">
      <c r="F1914" s="69"/>
      <c r="G1914" s="69"/>
    </row>
    <row r="1915" spans="6:7" x14ac:dyDescent="0.2">
      <c r="F1915" s="69"/>
      <c r="G1915" s="69"/>
    </row>
    <row r="1916" spans="6:7" x14ac:dyDescent="0.2">
      <c r="F1916" s="69"/>
      <c r="G1916" s="69"/>
    </row>
    <row r="1917" spans="6:7" x14ac:dyDescent="0.2">
      <c r="F1917" s="69"/>
      <c r="G1917" s="69"/>
    </row>
    <row r="1918" spans="6:7" x14ac:dyDescent="0.2">
      <c r="F1918" s="69"/>
      <c r="G1918" s="69"/>
    </row>
    <row r="1919" spans="6:7" x14ac:dyDescent="0.2">
      <c r="F1919" s="69"/>
      <c r="G1919" s="69"/>
    </row>
    <row r="1920" spans="6:7" x14ac:dyDescent="0.2">
      <c r="F1920" s="69"/>
      <c r="G1920" s="69"/>
    </row>
    <row r="1921" spans="6:7" x14ac:dyDescent="0.2">
      <c r="F1921" s="69"/>
      <c r="G1921" s="69"/>
    </row>
    <row r="1922" spans="6:7" x14ac:dyDescent="0.2">
      <c r="F1922" s="69"/>
      <c r="G1922" s="69"/>
    </row>
    <row r="1923" spans="6:7" x14ac:dyDescent="0.2">
      <c r="F1923" s="69"/>
      <c r="G1923" s="69"/>
    </row>
    <row r="1924" spans="6:7" x14ac:dyDescent="0.2">
      <c r="F1924" s="69"/>
      <c r="G1924" s="69"/>
    </row>
    <row r="1925" spans="6:7" x14ac:dyDescent="0.2">
      <c r="F1925" s="69"/>
      <c r="G1925" s="69"/>
    </row>
    <row r="1926" spans="6:7" x14ac:dyDescent="0.2">
      <c r="F1926" s="69"/>
      <c r="G1926" s="69"/>
    </row>
    <row r="1927" spans="6:7" x14ac:dyDescent="0.2">
      <c r="F1927" s="69"/>
      <c r="G1927" s="69"/>
    </row>
    <row r="1928" spans="6:7" x14ac:dyDescent="0.2">
      <c r="F1928" s="69"/>
      <c r="G1928" s="69"/>
    </row>
    <row r="1929" spans="6:7" x14ac:dyDescent="0.2">
      <c r="F1929" s="69"/>
      <c r="G1929" s="69"/>
    </row>
    <row r="1930" spans="6:7" x14ac:dyDescent="0.2">
      <c r="F1930" s="69"/>
      <c r="G1930" s="69"/>
    </row>
    <row r="1931" spans="6:7" x14ac:dyDescent="0.2">
      <c r="F1931" s="69"/>
      <c r="G1931" s="69"/>
    </row>
    <row r="1932" spans="6:7" x14ac:dyDescent="0.2">
      <c r="F1932" s="69"/>
      <c r="G1932" s="69"/>
    </row>
    <row r="1933" spans="6:7" x14ac:dyDescent="0.2">
      <c r="F1933" s="69"/>
      <c r="G1933" s="69"/>
    </row>
    <row r="1934" spans="6:7" x14ac:dyDescent="0.2">
      <c r="F1934" s="69"/>
      <c r="G1934" s="69"/>
    </row>
    <row r="1935" spans="6:7" x14ac:dyDescent="0.2">
      <c r="F1935" s="69"/>
      <c r="G1935" s="69"/>
    </row>
    <row r="1936" spans="6:7" x14ac:dyDescent="0.2">
      <c r="F1936" s="69"/>
      <c r="G1936" s="69"/>
    </row>
    <row r="1937" spans="6:7" x14ac:dyDescent="0.2">
      <c r="F1937" s="69"/>
      <c r="G1937" s="69"/>
    </row>
    <row r="1938" spans="6:7" x14ac:dyDescent="0.2">
      <c r="F1938" s="69"/>
      <c r="G1938" s="69"/>
    </row>
    <row r="1939" spans="6:7" x14ac:dyDescent="0.2">
      <c r="F1939" s="69"/>
      <c r="G1939" s="69"/>
    </row>
    <row r="1940" spans="6:7" x14ac:dyDescent="0.2">
      <c r="F1940" s="69"/>
      <c r="G1940" s="69"/>
    </row>
    <row r="1941" spans="6:7" x14ac:dyDescent="0.2">
      <c r="F1941" s="69"/>
      <c r="G1941" s="69"/>
    </row>
    <row r="1942" spans="6:7" x14ac:dyDescent="0.2">
      <c r="F1942" s="69"/>
      <c r="G1942" s="69"/>
    </row>
    <row r="1943" spans="6:7" x14ac:dyDescent="0.2">
      <c r="F1943" s="69"/>
      <c r="G1943" s="69"/>
    </row>
    <row r="1944" spans="6:7" x14ac:dyDescent="0.2">
      <c r="F1944" s="69"/>
      <c r="G1944" s="69"/>
    </row>
    <row r="1945" spans="6:7" x14ac:dyDescent="0.2">
      <c r="F1945" s="69"/>
      <c r="G1945" s="69"/>
    </row>
    <row r="1946" spans="6:7" x14ac:dyDescent="0.2">
      <c r="F1946" s="69"/>
      <c r="G1946" s="69"/>
    </row>
    <row r="1947" spans="6:7" x14ac:dyDescent="0.2">
      <c r="F1947" s="69"/>
      <c r="G1947" s="69"/>
    </row>
    <row r="1948" spans="6:7" x14ac:dyDescent="0.2">
      <c r="F1948" s="69"/>
      <c r="G1948" s="69"/>
    </row>
    <row r="1949" spans="6:7" x14ac:dyDescent="0.2">
      <c r="F1949" s="69"/>
      <c r="G1949" s="69"/>
    </row>
    <row r="1950" spans="6:7" x14ac:dyDescent="0.2">
      <c r="F1950" s="69"/>
      <c r="G1950" s="69"/>
    </row>
    <row r="1951" spans="6:7" x14ac:dyDescent="0.2">
      <c r="F1951" s="69"/>
      <c r="G1951" s="69"/>
    </row>
    <row r="1952" spans="6:7" x14ac:dyDescent="0.2">
      <c r="F1952" s="69"/>
      <c r="G1952" s="69"/>
    </row>
    <row r="1953" spans="6:7" x14ac:dyDescent="0.2">
      <c r="F1953" s="69"/>
      <c r="G1953" s="69"/>
    </row>
    <row r="1954" spans="6:7" x14ac:dyDescent="0.2">
      <c r="F1954" s="69"/>
      <c r="G1954" s="69"/>
    </row>
    <row r="1955" spans="6:7" x14ac:dyDescent="0.2">
      <c r="F1955" s="69"/>
      <c r="G1955" s="69"/>
    </row>
    <row r="1956" spans="6:7" x14ac:dyDescent="0.2">
      <c r="F1956" s="69"/>
      <c r="G1956" s="69"/>
    </row>
    <row r="1957" spans="6:7" x14ac:dyDescent="0.2">
      <c r="F1957" s="69"/>
      <c r="G1957" s="69"/>
    </row>
    <row r="1958" spans="6:7" x14ac:dyDescent="0.2">
      <c r="F1958" s="69"/>
      <c r="G1958" s="69"/>
    </row>
    <row r="1959" spans="6:7" x14ac:dyDescent="0.2">
      <c r="F1959" s="69"/>
      <c r="G1959" s="69"/>
    </row>
    <row r="1960" spans="6:7" x14ac:dyDescent="0.2">
      <c r="F1960" s="69"/>
      <c r="G1960" s="69"/>
    </row>
    <row r="1961" spans="6:7" x14ac:dyDescent="0.2">
      <c r="F1961" s="69"/>
      <c r="G1961" s="69"/>
    </row>
    <row r="1962" spans="6:7" x14ac:dyDescent="0.2">
      <c r="F1962" s="69"/>
      <c r="G1962" s="69"/>
    </row>
    <row r="1963" spans="6:7" x14ac:dyDescent="0.2">
      <c r="F1963" s="69"/>
      <c r="G1963" s="69"/>
    </row>
    <row r="1964" spans="6:7" x14ac:dyDescent="0.2">
      <c r="F1964" s="69"/>
      <c r="G1964" s="69"/>
    </row>
    <row r="1965" spans="6:7" x14ac:dyDescent="0.2">
      <c r="F1965" s="69"/>
      <c r="G1965" s="69"/>
    </row>
    <row r="1966" spans="6:7" x14ac:dyDescent="0.2">
      <c r="F1966" s="69"/>
      <c r="G1966" s="69"/>
    </row>
    <row r="1967" spans="6:7" x14ac:dyDescent="0.2">
      <c r="F1967" s="69"/>
      <c r="G1967" s="69"/>
    </row>
    <row r="1968" spans="6:7" x14ac:dyDescent="0.2">
      <c r="F1968" s="69"/>
      <c r="G1968" s="69"/>
    </row>
    <row r="1969" spans="6:7" x14ac:dyDescent="0.2">
      <c r="F1969" s="69"/>
      <c r="G1969" s="69"/>
    </row>
    <row r="1970" spans="6:7" x14ac:dyDescent="0.2">
      <c r="F1970" s="69"/>
      <c r="G1970" s="69"/>
    </row>
    <row r="1971" spans="6:7" x14ac:dyDescent="0.2">
      <c r="F1971" s="69"/>
      <c r="G1971" s="69"/>
    </row>
    <row r="1972" spans="6:7" x14ac:dyDescent="0.2">
      <c r="F1972" s="69"/>
      <c r="G1972" s="69"/>
    </row>
    <row r="1973" spans="6:7" x14ac:dyDescent="0.2">
      <c r="F1973" s="69"/>
      <c r="G1973" s="69"/>
    </row>
    <row r="1974" spans="6:7" x14ac:dyDescent="0.2">
      <c r="F1974" s="69"/>
      <c r="G1974" s="69"/>
    </row>
    <row r="1975" spans="6:7" x14ac:dyDescent="0.2">
      <c r="F1975" s="69"/>
      <c r="G1975" s="69"/>
    </row>
    <row r="1976" spans="6:7" x14ac:dyDescent="0.2">
      <c r="F1976" s="69"/>
      <c r="G1976" s="69"/>
    </row>
    <row r="1977" spans="6:7" x14ac:dyDescent="0.2">
      <c r="F1977" s="69"/>
      <c r="G1977" s="69"/>
    </row>
    <row r="1978" spans="6:7" x14ac:dyDescent="0.2">
      <c r="F1978" s="69"/>
      <c r="G1978" s="69"/>
    </row>
    <row r="1979" spans="6:7" x14ac:dyDescent="0.2">
      <c r="F1979" s="69"/>
      <c r="G1979" s="69"/>
    </row>
    <row r="1980" spans="6:7" x14ac:dyDescent="0.2">
      <c r="F1980" s="69"/>
      <c r="G1980" s="69"/>
    </row>
    <row r="1981" spans="6:7" x14ac:dyDescent="0.2">
      <c r="F1981" s="69"/>
      <c r="G1981" s="69"/>
    </row>
    <row r="1982" spans="6:7" x14ac:dyDescent="0.2">
      <c r="F1982" s="69"/>
      <c r="G1982" s="69"/>
    </row>
    <row r="1983" spans="6:7" x14ac:dyDescent="0.2">
      <c r="F1983" s="69"/>
      <c r="G1983" s="69"/>
    </row>
    <row r="1984" spans="6:7" x14ac:dyDescent="0.2">
      <c r="F1984" s="69"/>
      <c r="G1984" s="69"/>
    </row>
    <row r="1985" spans="6:7" x14ac:dyDescent="0.2">
      <c r="F1985" s="69"/>
      <c r="G1985" s="69"/>
    </row>
    <row r="1986" spans="6:7" x14ac:dyDescent="0.2">
      <c r="F1986" s="69"/>
      <c r="G1986" s="69"/>
    </row>
    <row r="1987" spans="6:7" x14ac:dyDescent="0.2">
      <c r="F1987" s="69"/>
      <c r="G1987" s="69"/>
    </row>
    <row r="1988" spans="6:7" x14ac:dyDescent="0.2">
      <c r="F1988" s="69"/>
      <c r="G1988" s="69"/>
    </row>
    <row r="1989" spans="6:7" x14ac:dyDescent="0.2">
      <c r="F1989" s="69"/>
      <c r="G1989" s="69"/>
    </row>
    <row r="1990" spans="6:7" x14ac:dyDescent="0.2">
      <c r="F1990" s="69"/>
      <c r="G1990" s="69"/>
    </row>
    <row r="1991" spans="6:7" x14ac:dyDescent="0.2">
      <c r="F1991" s="69"/>
      <c r="G1991" s="69"/>
    </row>
    <row r="1992" spans="6:7" x14ac:dyDescent="0.2">
      <c r="F1992" s="69"/>
      <c r="G1992" s="69"/>
    </row>
    <row r="1993" spans="6:7" x14ac:dyDescent="0.2">
      <c r="F1993" s="69"/>
      <c r="G1993" s="69"/>
    </row>
    <row r="1994" spans="6:7" x14ac:dyDescent="0.2">
      <c r="F1994" s="69"/>
      <c r="G1994" s="69"/>
    </row>
    <row r="1995" spans="6:7" x14ac:dyDescent="0.2">
      <c r="F1995" s="69"/>
      <c r="G1995" s="69"/>
    </row>
    <row r="1996" spans="6:7" x14ac:dyDescent="0.2">
      <c r="F1996" s="69"/>
      <c r="G1996" s="69"/>
    </row>
    <row r="1997" spans="6:7" x14ac:dyDescent="0.2">
      <c r="F1997" s="69"/>
      <c r="G1997" s="69"/>
    </row>
    <row r="1998" spans="6:7" x14ac:dyDescent="0.2">
      <c r="F1998" s="69"/>
      <c r="G1998" s="69"/>
    </row>
    <row r="1999" spans="6:7" x14ac:dyDescent="0.2">
      <c r="F1999" s="69"/>
      <c r="G1999" s="69"/>
    </row>
    <row r="2000" spans="6:7" x14ac:dyDescent="0.2">
      <c r="F2000" s="69"/>
      <c r="G2000" s="69"/>
    </row>
    <row r="2001" spans="6:7" x14ac:dyDescent="0.2">
      <c r="F2001" s="69"/>
      <c r="G2001" s="69"/>
    </row>
    <row r="2002" spans="6:7" x14ac:dyDescent="0.2">
      <c r="F2002" s="69"/>
      <c r="G2002" s="69"/>
    </row>
    <row r="2003" spans="6:7" x14ac:dyDescent="0.2">
      <c r="F2003" s="69"/>
      <c r="G2003" s="69"/>
    </row>
    <row r="2004" spans="6:7" x14ac:dyDescent="0.2">
      <c r="F2004" s="69"/>
      <c r="G2004" s="69"/>
    </row>
    <row r="2005" spans="6:7" x14ac:dyDescent="0.2">
      <c r="F2005" s="69"/>
      <c r="G2005" s="69"/>
    </row>
    <row r="2006" spans="6:7" x14ac:dyDescent="0.2">
      <c r="F2006" s="69"/>
      <c r="G2006" s="69"/>
    </row>
    <row r="2007" spans="6:7" x14ac:dyDescent="0.2">
      <c r="F2007" s="69"/>
      <c r="G2007" s="69"/>
    </row>
    <row r="2008" spans="6:7" x14ac:dyDescent="0.2">
      <c r="F2008" s="69"/>
      <c r="G2008" s="69"/>
    </row>
    <row r="2009" spans="6:7" x14ac:dyDescent="0.2">
      <c r="F2009" s="69"/>
      <c r="G2009" s="69"/>
    </row>
    <row r="2010" spans="6:7" x14ac:dyDescent="0.2">
      <c r="F2010" s="69"/>
      <c r="G2010" s="69"/>
    </row>
    <row r="2011" spans="6:7" x14ac:dyDescent="0.2">
      <c r="F2011" s="69"/>
      <c r="G2011" s="69"/>
    </row>
    <row r="2012" spans="6:7" x14ac:dyDescent="0.2">
      <c r="F2012" s="69"/>
      <c r="G2012" s="69"/>
    </row>
    <row r="2013" spans="6:7" x14ac:dyDescent="0.2">
      <c r="F2013" s="69"/>
      <c r="G2013" s="69"/>
    </row>
    <row r="2014" spans="6:7" x14ac:dyDescent="0.2">
      <c r="F2014" s="69"/>
      <c r="G2014" s="69"/>
    </row>
    <row r="2015" spans="6:7" x14ac:dyDescent="0.2">
      <c r="F2015" s="69"/>
      <c r="G2015" s="69"/>
    </row>
    <row r="2016" spans="6:7" x14ac:dyDescent="0.2">
      <c r="F2016" s="69"/>
      <c r="G2016" s="69"/>
    </row>
    <row r="2017" spans="6:7" x14ac:dyDescent="0.2">
      <c r="F2017" s="69"/>
      <c r="G2017" s="69"/>
    </row>
    <row r="2018" spans="6:7" x14ac:dyDescent="0.2">
      <c r="F2018" s="69"/>
      <c r="G2018" s="69"/>
    </row>
    <row r="2019" spans="6:7" x14ac:dyDescent="0.2">
      <c r="F2019" s="69"/>
      <c r="G2019" s="69"/>
    </row>
    <row r="2020" spans="6:7" x14ac:dyDescent="0.2">
      <c r="F2020" s="69"/>
      <c r="G2020" s="69"/>
    </row>
    <row r="2021" spans="6:7" x14ac:dyDescent="0.2">
      <c r="F2021" s="69"/>
      <c r="G2021" s="69"/>
    </row>
    <row r="2022" spans="6:7" x14ac:dyDescent="0.2">
      <c r="F2022" s="69"/>
      <c r="G2022" s="69"/>
    </row>
    <row r="2023" spans="6:7" x14ac:dyDescent="0.2">
      <c r="F2023" s="69"/>
      <c r="G2023" s="69"/>
    </row>
    <row r="2024" spans="6:7" x14ac:dyDescent="0.2">
      <c r="F2024" s="69"/>
      <c r="G2024" s="69"/>
    </row>
    <row r="2025" spans="6:7" x14ac:dyDescent="0.2">
      <c r="F2025" s="69"/>
      <c r="G2025" s="69"/>
    </row>
    <row r="2026" spans="6:7" x14ac:dyDescent="0.2">
      <c r="F2026" s="69"/>
      <c r="G2026" s="69"/>
    </row>
    <row r="2027" spans="6:7" x14ac:dyDescent="0.2">
      <c r="F2027" s="69"/>
      <c r="G2027" s="69"/>
    </row>
    <row r="2028" spans="6:7" x14ac:dyDescent="0.2">
      <c r="F2028" s="69"/>
      <c r="G2028" s="69"/>
    </row>
    <row r="2029" spans="6:7" x14ac:dyDescent="0.2">
      <c r="F2029" s="69"/>
      <c r="G2029" s="69"/>
    </row>
    <row r="2030" spans="6:7" x14ac:dyDescent="0.2">
      <c r="F2030" s="69"/>
      <c r="G2030" s="69"/>
    </row>
    <row r="2031" spans="6:7" x14ac:dyDescent="0.2">
      <c r="F2031" s="69"/>
      <c r="G2031" s="69"/>
    </row>
    <row r="2032" spans="6:7" x14ac:dyDescent="0.2">
      <c r="F2032" s="69"/>
      <c r="G2032" s="69"/>
    </row>
    <row r="2033" spans="6:7" x14ac:dyDescent="0.2">
      <c r="F2033" s="69"/>
      <c r="G2033" s="69"/>
    </row>
    <row r="2034" spans="6:7" x14ac:dyDescent="0.2">
      <c r="F2034" s="69"/>
      <c r="G2034" s="69"/>
    </row>
    <row r="2035" spans="6:7" x14ac:dyDescent="0.2">
      <c r="F2035" s="69"/>
      <c r="G2035" s="69"/>
    </row>
    <row r="2036" spans="6:7" x14ac:dyDescent="0.2">
      <c r="F2036" s="69"/>
      <c r="G2036" s="69"/>
    </row>
    <row r="2037" spans="6:7" x14ac:dyDescent="0.2">
      <c r="F2037" s="69"/>
      <c r="G2037" s="69"/>
    </row>
    <row r="2038" spans="6:7" x14ac:dyDescent="0.2">
      <c r="F2038" s="69"/>
      <c r="G2038" s="69"/>
    </row>
    <row r="2039" spans="6:7" x14ac:dyDescent="0.2">
      <c r="F2039" s="69"/>
      <c r="G2039" s="69"/>
    </row>
    <row r="2040" spans="6:7" x14ac:dyDescent="0.2">
      <c r="F2040" s="69"/>
      <c r="G2040" s="69"/>
    </row>
    <row r="2041" spans="6:7" x14ac:dyDescent="0.2">
      <c r="F2041" s="69"/>
      <c r="G2041" s="69"/>
    </row>
    <row r="2042" spans="6:7" x14ac:dyDescent="0.2">
      <c r="F2042" s="69"/>
      <c r="G2042" s="69"/>
    </row>
    <row r="2043" spans="6:7" x14ac:dyDescent="0.2">
      <c r="F2043" s="69"/>
      <c r="G2043" s="69"/>
    </row>
    <row r="2044" spans="6:7" x14ac:dyDescent="0.2">
      <c r="F2044" s="69"/>
      <c r="G2044" s="69"/>
    </row>
    <row r="2045" spans="6:7" x14ac:dyDescent="0.2">
      <c r="F2045" s="69"/>
      <c r="G2045" s="69"/>
    </row>
    <row r="2046" spans="6:7" x14ac:dyDescent="0.2">
      <c r="F2046" s="69"/>
      <c r="G2046" s="69"/>
    </row>
    <row r="2047" spans="6:7" x14ac:dyDescent="0.2">
      <c r="F2047" s="69"/>
      <c r="G2047" s="69"/>
    </row>
    <row r="2048" spans="6:7" x14ac:dyDescent="0.2">
      <c r="F2048" s="69"/>
      <c r="G2048" s="69"/>
    </row>
    <row r="2049" spans="6:7" x14ac:dyDescent="0.2">
      <c r="F2049" s="69"/>
      <c r="G2049" s="69"/>
    </row>
    <row r="2050" spans="6:7" x14ac:dyDescent="0.2">
      <c r="F2050" s="69"/>
      <c r="G2050" s="69"/>
    </row>
    <row r="2051" spans="6:7" x14ac:dyDescent="0.2">
      <c r="F2051" s="69"/>
      <c r="G2051" s="69"/>
    </row>
    <row r="2052" spans="6:7" x14ac:dyDescent="0.2">
      <c r="F2052" s="69"/>
      <c r="G2052" s="69"/>
    </row>
    <row r="2053" spans="6:7" x14ac:dyDescent="0.2">
      <c r="F2053" s="69"/>
      <c r="G2053" s="69"/>
    </row>
    <row r="2054" spans="6:7" x14ac:dyDescent="0.2">
      <c r="F2054" s="69"/>
      <c r="G2054" s="69"/>
    </row>
    <row r="2055" spans="6:7" x14ac:dyDescent="0.2">
      <c r="F2055" s="69"/>
      <c r="G2055" s="69"/>
    </row>
    <row r="2056" spans="6:7" x14ac:dyDescent="0.2">
      <c r="F2056" s="69"/>
      <c r="G2056" s="69"/>
    </row>
    <row r="2057" spans="6:7" x14ac:dyDescent="0.2">
      <c r="F2057" s="69"/>
      <c r="G2057" s="69"/>
    </row>
    <row r="2058" spans="6:7" x14ac:dyDescent="0.2">
      <c r="F2058" s="69"/>
      <c r="G2058" s="69"/>
    </row>
    <row r="2059" spans="6:7" x14ac:dyDescent="0.2">
      <c r="F2059" s="69"/>
      <c r="G2059" s="69"/>
    </row>
    <row r="2060" spans="6:7" x14ac:dyDescent="0.2">
      <c r="F2060" s="69"/>
      <c r="G2060" s="69"/>
    </row>
    <row r="2061" spans="6:7" x14ac:dyDescent="0.2">
      <c r="F2061" s="69"/>
      <c r="G2061" s="69"/>
    </row>
    <row r="2062" spans="6:7" x14ac:dyDescent="0.2">
      <c r="F2062" s="69"/>
      <c r="G2062" s="69"/>
    </row>
    <row r="2063" spans="6:7" x14ac:dyDescent="0.2">
      <c r="F2063" s="69"/>
      <c r="G2063" s="69"/>
    </row>
    <row r="2064" spans="6:7" x14ac:dyDescent="0.2">
      <c r="F2064" s="69"/>
      <c r="G2064" s="69"/>
    </row>
    <row r="2065" spans="6:7" x14ac:dyDescent="0.2">
      <c r="F2065" s="69"/>
      <c r="G2065" s="69"/>
    </row>
    <row r="2066" spans="6:7" x14ac:dyDescent="0.2">
      <c r="F2066" s="69"/>
      <c r="G2066" s="69"/>
    </row>
    <row r="2067" spans="6:7" x14ac:dyDescent="0.2">
      <c r="F2067" s="69"/>
      <c r="G2067" s="69"/>
    </row>
    <row r="2068" spans="6:7" x14ac:dyDescent="0.2">
      <c r="F2068" s="69"/>
      <c r="G2068" s="69"/>
    </row>
    <row r="2069" spans="6:7" x14ac:dyDescent="0.2">
      <c r="F2069" s="69"/>
      <c r="G2069" s="69"/>
    </row>
    <row r="2070" spans="6:7" x14ac:dyDescent="0.2">
      <c r="F2070" s="69"/>
      <c r="G2070" s="69"/>
    </row>
    <row r="2071" spans="6:7" x14ac:dyDescent="0.2">
      <c r="F2071" s="69"/>
      <c r="G2071" s="69"/>
    </row>
    <row r="2072" spans="6:7" x14ac:dyDescent="0.2">
      <c r="F2072" s="69"/>
      <c r="G2072" s="69"/>
    </row>
    <row r="2073" spans="6:7" x14ac:dyDescent="0.2">
      <c r="F2073" s="69"/>
      <c r="G2073" s="69"/>
    </row>
    <row r="2074" spans="6:7" x14ac:dyDescent="0.2">
      <c r="F2074" s="69"/>
      <c r="G2074" s="69"/>
    </row>
    <row r="2075" spans="6:7" x14ac:dyDescent="0.2">
      <c r="F2075" s="69"/>
      <c r="G2075" s="69"/>
    </row>
    <row r="2076" spans="6:7" x14ac:dyDescent="0.2">
      <c r="F2076" s="69"/>
      <c r="G2076" s="69"/>
    </row>
    <row r="2077" spans="6:7" x14ac:dyDescent="0.2">
      <c r="F2077" s="69"/>
      <c r="G2077" s="69"/>
    </row>
    <row r="2078" spans="6:7" x14ac:dyDescent="0.2">
      <c r="F2078" s="69"/>
      <c r="G2078" s="69"/>
    </row>
    <row r="2079" spans="6:7" x14ac:dyDescent="0.2">
      <c r="F2079" s="69"/>
      <c r="G2079" s="69"/>
    </row>
    <row r="2080" spans="6:7" x14ac:dyDescent="0.2">
      <c r="F2080" s="69"/>
      <c r="G2080" s="69"/>
    </row>
    <row r="2081" spans="6:7" x14ac:dyDescent="0.2">
      <c r="F2081" s="69"/>
      <c r="G2081" s="69"/>
    </row>
    <row r="2082" spans="6:7" x14ac:dyDescent="0.2">
      <c r="F2082" s="69"/>
      <c r="G2082" s="69"/>
    </row>
    <row r="2083" spans="6:7" x14ac:dyDescent="0.2">
      <c r="F2083" s="69"/>
      <c r="G2083" s="69"/>
    </row>
    <row r="2084" spans="6:7" x14ac:dyDescent="0.2">
      <c r="F2084" s="69"/>
      <c r="G2084" s="69"/>
    </row>
    <row r="2085" spans="6:7" x14ac:dyDescent="0.2">
      <c r="F2085" s="69"/>
      <c r="G2085" s="69"/>
    </row>
    <row r="2086" spans="6:7" x14ac:dyDescent="0.2">
      <c r="F2086" s="69"/>
      <c r="G2086" s="69"/>
    </row>
    <row r="2087" spans="6:7" x14ac:dyDescent="0.2">
      <c r="F2087" s="69"/>
      <c r="G2087" s="69"/>
    </row>
    <row r="2088" spans="6:7" x14ac:dyDescent="0.2">
      <c r="F2088" s="69"/>
      <c r="G2088" s="69"/>
    </row>
    <row r="2089" spans="6:7" x14ac:dyDescent="0.2">
      <c r="F2089" s="69"/>
      <c r="G2089" s="69"/>
    </row>
    <row r="2090" spans="6:7" x14ac:dyDescent="0.2">
      <c r="F2090" s="69"/>
      <c r="G2090" s="69"/>
    </row>
    <row r="2091" spans="6:7" x14ac:dyDescent="0.2">
      <c r="F2091" s="69"/>
      <c r="G2091" s="69"/>
    </row>
    <row r="2092" spans="6:7" x14ac:dyDescent="0.2">
      <c r="F2092" s="69"/>
      <c r="G2092" s="69"/>
    </row>
    <row r="2093" spans="6:7" x14ac:dyDescent="0.2">
      <c r="F2093" s="69"/>
      <c r="G2093" s="69"/>
    </row>
    <row r="2094" spans="6:7" x14ac:dyDescent="0.2">
      <c r="F2094" s="69"/>
      <c r="G2094" s="69"/>
    </row>
    <row r="2095" spans="6:7" x14ac:dyDescent="0.2">
      <c r="F2095" s="69"/>
      <c r="G2095" s="69"/>
    </row>
    <row r="2096" spans="6:7" x14ac:dyDescent="0.2">
      <c r="F2096" s="69"/>
      <c r="G2096" s="69"/>
    </row>
    <row r="2097" spans="6:7" x14ac:dyDescent="0.2">
      <c r="F2097" s="69"/>
      <c r="G2097" s="69"/>
    </row>
    <row r="2098" spans="6:7" x14ac:dyDescent="0.2">
      <c r="F2098" s="69"/>
      <c r="G2098" s="69"/>
    </row>
    <row r="2099" spans="6:7" x14ac:dyDescent="0.2">
      <c r="F2099" s="69"/>
      <c r="G2099" s="69"/>
    </row>
    <row r="2100" spans="6:7" x14ac:dyDescent="0.2">
      <c r="F2100" s="69"/>
      <c r="G2100" s="69"/>
    </row>
    <row r="2101" spans="6:7" x14ac:dyDescent="0.2">
      <c r="F2101" s="69"/>
      <c r="G2101" s="69"/>
    </row>
    <row r="2102" spans="6:7" x14ac:dyDescent="0.2">
      <c r="F2102" s="69"/>
      <c r="G2102" s="69"/>
    </row>
    <row r="2103" spans="6:7" x14ac:dyDescent="0.2">
      <c r="F2103" s="69"/>
      <c r="G2103" s="69"/>
    </row>
    <row r="2104" spans="6:7" x14ac:dyDescent="0.2">
      <c r="F2104" s="69"/>
      <c r="G2104" s="69"/>
    </row>
    <row r="2105" spans="6:7" x14ac:dyDescent="0.2">
      <c r="F2105" s="69"/>
      <c r="G2105" s="69"/>
    </row>
    <row r="2106" spans="6:7" x14ac:dyDescent="0.2">
      <c r="F2106" s="69"/>
      <c r="G2106" s="69"/>
    </row>
    <row r="2107" spans="6:7" x14ac:dyDescent="0.2">
      <c r="F2107" s="69"/>
      <c r="G2107" s="69"/>
    </row>
    <row r="2108" spans="6:7" x14ac:dyDescent="0.2">
      <c r="F2108" s="69"/>
      <c r="G2108" s="69"/>
    </row>
    <row r="2109" spans="6:7" x14ac:dyDescent="0.2">
      <c r="F2109" s="69"/>
      <c r="G2109" s="69"/>
    </row>
    <row r="2110" spans="6:7" x14ac:dyDescent="0.2">
      <c r="F2110" s="69"/>
      <c r="G2110" s="69"/>
    </row>
    <row r="2111" spans="6:7" x14ac:dyDescent="0.2">
      <c r="F2111" s="69"/>
      <c r="G2111" s="69"/>
    </row>
    <row r="2112" spans="6:7" x14ac:dyDescent="0.2">
      <c r="F2112" s="69"/>
      <c r="G2112" s="69"/>
    </row>
    <row r="2113" spans="6:7" x14ac:dyDescent="0.2">
      <c r="F2113" s="69"/>
      <c r="G2113" s="69"/>
    </row>
    <row r="2114" spans="6:7" x14ac:dyDescent="0.2">
      <c r="F2114" s="69"/>
      <c r="G2114" s="69"/>
    </row>
    <row r="2115" spans="6:7" x14ac:dyDescent="0.2">
      <c r="F2115" s="69"/>
      <c r="G2115" s="69"/>
    </row>
    <row r="2116" spans="6:7" x14ac:dyDescent="0.2">
      <c r="F2116" s="69"/>
      <c r="G2116" s="69"/>
    </row>
    <row r="2117" spans="6:7" x14ac:dyDescent="0.2">
      <c r="F2117" s="69"/>
      <c r="G2117" s="69"/>
    </row>
    <row r="2118" spans="6:7" x14ac:dyDescent="0.2">
      <c r="F2118" s="69"/>
      <c r="G2118" s="69"/>
    </row>
    <row r="2119" spans="6:7" x14ac:dyDescent="0.2">
      <c r="F2119" s="69"/>
      <c r="G2119" s="69"/>
    </row>
    <row r="2120" spans="6:7" x14ac:dyDescent="0.2">
      <c r="F2120" s="69"/>
      <c r="G2120" s="69"/>
    </row>
    <row r="2121" spans="6:7" x14ac:dyDescent="0.2">
      <c r="F2121" s="69"/>
      <c r="G2121" s="69"/>
    </row>
    <row r="2122" spans="6:7" x14ac:dyDescent="0.2">
      <c r="F2122" s="69"/>
      <c r="G2122" s="69"/>
    </row>
    <row r="2123" spans="6:7" x14ac:dyDescent="0.2">
      <c r="F2123" s="69"/>
      <c r="G2123" s="69"/>
    </row>
    <row r="2124" spans="6:7" x14ac:dyDescent="0.2">
      <c r="F2124" s="69"/>
      <c r="G2124" s="69"/>
    </row>
    <row r="2125" spans="6:7" x14ac:dyDescent="0.2">
      <c r="F2125" s="69"/>
      <c r="G2125" s="69"/>
    </row>
    <row r="2126" spans="6:7" x14ac:dyDescent="0.2">
      <c r="F2126" s="69"/>
      <c r="G2126" s="69"/>
    </row>
    <row r="2127" spans="6:7" x14ac:dyDescent="0.2">
      <c r="F2127" s="69"/>
      <c r="G2127" s="69"/>
    </row>
    <row r="2128" spans="6:7" x14ac:dyDescent="0.2">
      <c r="F2128" s="69"/>
      <c r="G2128" s="69"/>
    </row>
    <row r="2129" spans="6:7" x14ac:dyDescent="0.2">
      <c r="F2129" s="69"/>
      <c r="G2129" s="69"/>
    </row>
    <row r="2130" spans="6:7" x14ac:dyDescent="0.2">
      <c r="F2130" s="69"/>
      <c r="G2130" s="69"/>
    </row>
    <row r="2131" spans="6:7" x14ac:dyDescent="0.2">
      <c r="F2131" s="69"/>
      <c r="G2131" s="69"/>
    </row>
    <row r="2132" spans="6:7" x14ac:dyDescent="0.2">
      <c r="F2132" s="69"/>
      <c r="G2132" s="69"/>
    </row>
    <row r="2133" spans="6:7" x14ac:dyDescent="0.2">
      <c r="F2133" s="69"/>
      <c r="G2133" s="69"/>
    </row>
    <row r="2134" spans="6:7" x14ac:dyDescent="0.2">
      <c r="F2134" s="69"/>
      <c r="G2134" s="69"/>
    </row>
    <row r="2135" spans="6:7" x14ac:dyDescent="0.2">
      <c r="F2135" s="69"/>
      <c r="G2135" s="69"/>
    </row>
    <row r="2136" spans="6:7" x14ac:dyDescent="0.2">
      <c r="F2136" s="69"/>
      <c r="G2136" s="69"/>
    </row>
    <row r="2137" spans="6:7" x14ac:dyDescent="0.2">
      <c r="F2137" s="69"/>
      <c r="G2137" s="69"/>
    </row>
    <row r="2138" spans="6:7" x14ac:dyDescent="0.2">
      <c r="F2138" s="69"/>
      <c r="G2138" s="69"/>
    </row>
    <row r="2139" spans="6:7" x14ac:dyDescent="0.2">
      <c r="F2139" s="69"/>
      <c r="G2139" s="69"/>
    </row>
    <row r="2140" spans="6:7" x14ac:dyDescent="0.2">
      <c r="F2140" s="69"/>
      <c r="G2140" s="69"/>
    </row>
    <row r="2141" spans="6:7" x14ac:dyDescent="0.2">
      <c r="F2141" s="69"/>
      <c r="G2141" s="69"/>
    </row>
    <row r="2142" spans="6:7" x14ac:dyDescent="0.2">
      <c r="F2142" s="69"/>
      <c r="G2142" s="69"/>
    </row>
    <row r="2143" spans="6:7" x14ac:dyDescent="0.2">
      <c r="F2143" s="69"/>
      <c r="G2143" s="69"/>
    </row>
    <row r="2144" spans="6:7" x14ac:dyDescent="0.2">
      <c r="F2144" s="69"/>
      <c r="G2144" s="69"/>
    </row>
    <row r="2145" spans="6:7" x14ac:dyDescent="0.2">
      <c r="F2145" s="69"/>
      <c r="G2145" s="69"/>
    </row>
    <row r="2146" spans="6:7" x14ac:dyDescent="0.2">
      <c r="F2146" s="69"/>
      <c r="G2146" s="69"/>
    </row>
    <row r="2147" spans="6:7" x14ac:dyDescent="0.2">
      <c r="F2147" s="69"/>
      <c r="G2147" s="69"/>
    </row>
    <row r="2148" spans="6:7" x14ac:dyDescent="0.2">
      <c r="F2148" s="69"/>
      <c r="G2148" s="69"/>
    </row>
    <row r="2149" spans="6:7" x14ac:dyDescent="0.2">
      <c r="F2149" s="69"/>
      <c r="G2149" s="69"/>
    </row>
    <row r="2150" spans="6:7" x14ac:dyDescent="0.2">
      <c r="F2150" s="69"/>
      <c r="G2150" s="69"/>
    </row>
    <row r="2151" spans="6:7" x14ac:dyDescent="0.2">
      <c r="F2151" s="69"/>
      <c r="G2151" s="69"/>
    </row>
    <row r="2152" spans="6:7" x14ac:dyDescent="0.2">
      <c r="F2152" s="69"/>
      <c r="G2152" s="69"/>
    </row>
    <row r="2153" spans="6:7" x14ac:dyDescent="0.2">
      <c r="F2153" s="69"/>
      <c r="G2153" s="69"/>
    </row>
    <row r="2154" spans="6:7" x14ac:dyDescent="0.2">
      <c r="F2154" s="69"/>
      <c r="G2154" s="69"/>
    </row>
    <row r="2155" spans="6:7" x14ac:dyDescent="0.2">
      <c r="F2155" s="69"/>
      <c r="G2155" s="69"/>
    </row>
    <row r="2156" spans="6:7" x14ac:dyDescent="0.2">
      <c r="F2156" s="69"/>
      <c r="G2156" s="69"/>
    </row>
    <row r="2157" spans="6:7" x14ac:dyDescent="0.2">
      <c r="F2157" s="69"/>
      <c r="G2157" s="69"/>
    </row>
    <row r="2158" spans="6:7" x14ac:dyDescent="0.2">
      <c r="F2158" s="69"/>
      <c r="G2158" s="69"/>
    </row>
    <row r="2159" spans="6:7" x14ac:dyDescent="0.2">
      <c r="F2159" s="69"/>
      <c r="G2159" s="69"/>
    </row>
    <row r="2160" spans="6:7" x14ac:dyDescent="0.2">
      <c r="F2160" s="69"/>
      <c r="G2160" s="69"/>
    </row>
    <row r="2161" spans="6:7" x14ac:dyDescent="0.2">
      <c r="F2161" s="69"/>
      <c r="G2161" s="69"/>
    </row>
    <row r="2162" spans="6:7" x14ac:dyDescent="0.2">
      <c r="F2162" s="69"/>
      <c r="G2162" s="69"/>
    </row>
    <row r="2163" spans="6:7" x14ac:dyDescent="0.2">
      <c r="F2163" s="69"/>
      <c r="G2163" s="69"/>
    </row>
    <row r="2164" spans="6:7" x14ac:dyDescent="0.2">
      <c r="F2164" s="69"/>
      <c r="G2164" s="69"/>
    </row>
    <row r="2165" spans="6:7" x14ac:dyDescent="0.2">
      <c r="F2165" s="69"/>
      <c r="G2165" s="69"/>
    </row>
    <row r="2166" spans="6:7" x14ac:dyDescent="0.2">
      <c r="F2166" s="69"/>
      <c r="G2166" s="69"/>
    </row>
    <row r="2167" spans="6:7" x14ac:dyDescent="0.2">
      <c r="F2167" s="69"/>
      <c r="G2167" s="69"/>
    </row>
    <row r="2168" spans="6:7" x14ac:dyDescent="0.2">
      <c r="F2168" s="69"/>
      <c r="G2168" s="69"/>
    </row>
    <row r="2169" spans="6:7" x14ac:dyDescent="0.2">
      <c r="F2169" s="69"/>
      <c r="G2169" s="69"/>
    </row>
    <row r="2170" spans="6:7" x14ac:dyDescent="0.2">
      <c r="F2170" s="69"/>
      <c r="G2170" s="69"/>
    </row>
    <row r="2171" spans="6:7" x14ac:dyDescent="0.2">
      <c r="F2171" s="69"/>
      <c r="G2171" s="69"/>
    </row>
    <row r="2172" spans="6:7" x14ac:dyDescent="0.2">
      <c r="F2172" s="69"/>
      <c r="G2172" s="69"/>
    </row>
    <row r="2173" spans="6:7" x14ac:dyDescent="0.2">
      <c r="F2173" s="69"/>
      <c r="G2173" s="69"/>
    </row>
    <row r="2174" spans="6:7" x14ac:dyDescent="0.2">
      <c r="F2174" s="69"/>
      <c r="G2174" s="69"/>
    </row>
    <row r="2175" spans="6:7" x14ac:dyDescent="0.2">
      <c r="F2175" s="69"/>
      <c r="G2175" s="69"/>
    </row>
    <row r="2176" spans="6:7" x14ac:dyDescent="0.2">
      <c r="F2176" s="69"/>
      <c r="G2176" s="69"/>
    </row>
    <row r="2177" spans="6:7" x14ac:dyDescent="0.2">
      <c r="F2177" s="69"/>
      <c r="G2177" s="69"/>
    </row>
    <row r="2178" spans="6:7" x14ac:dyDescent="0.2">
      <c r="F2178" s="69"/>
      <c r="G2178" s="69"/>
    </row>
    <row r="2179" spans="6:7" x14ac:dyDescent="0.2">
      <c r="F2179" s="69"/>
      <c r="G2179" s="69"/>
    </row>
    <row r="2180" spans="6:7" x14ac:dyDescent="0.2">
      <c r="F2180" s="69"/>
      <c r="G2180" s="69"/>
    </row>
    <row r="2181" spans="6:7" x14ac:dyDescent="0.2">
      <c r="F2181" s="69"/>
      <c r="G2181" s="69"/>
    </row>
    <row r="2182" spans="6:7" x14ac:dyDescent="0.2">
      <c r="F2182" s="69"/>
      <c r="G2182" s="69"/>
    </row>
    <row r="2183" spans="6:7" x14ac:dyDescent="0.2">
      <c r="F2183" s="69"/>
      <c r="G2183" s="69"/>
    </row>
    <row r="2184" spans="6:7" x14ac:dyDescent="0.2">
      <c r="F2184" s="69"/>
      <c r="G2184" s="69"/>
    </row>
    <row r="2185" spans="6:7" x14ac:dyDescent="0.2">
      <c r="F2185" s="69"/>
      <c r="G2185" s="69"/>
    </row>
    <row r="2186" spans="6:7" x14ac:dyDescent="0.2">
      <c r="F2186" s="69"/>
      <c r="G2186" s="69"/>
    </row>
    <row r="2187" spans="6:7" x14ac:dyDescent="0.2">
      <c r="F2187" s="69"/>
      <c r="G2187" s="69"/>
    </row>
    <row r="2188" spans="6:7" x14ac:dyDescent="0.2">
      <c r="F2188" s="69"/>
      <c r="G2188" s="69"/>
    </row>
    <row r="2189" spans="6:7" x14ac:dyDescent="0.2">
      <c r="F2189" s="69"/>
      <c r="G2189" s="69"/>
    </row>
    <row r="2190" spans="6:7" x14ac:dyDescent="0.2">
      <c r="F2190" s="69"/>
      <c r="G2190" s="69"/>
    </row>
    <row r="2191" spans="6:7" x14ac:dyDescent="0.2">
      <c r="F2191" s="69"/>
      <c r="G2191" s="69"/>
    </row>
    <row r="2192" spans="6:7" x14ac:dyDescent="0.2">
      <c r="F2192" s="69"/>
      <c r="G2192" s="69"/>
    </row>
    <row r="2193" spans="6:7" x14ac:dyDescent="0.2">
      <c r="F2193" s="69"/>
      <c r="G2193" s="69"/>
    </row>
    <row r="2194" spans="6:7" x14ac:dyDescent="0.2">
      <c r="F2194" s="69"/>
      <c r="G2194" s="69"/>
    </row>
    <row r="2195" spans="6:7" x14ac:dyDescent="0.2">
      <c r="F2195" s="69"/>
      <c r="G2195" s="69"/>
    </row>
    <row r="2196" spans="6:7" x14ac:dyDescent="0.2">
      <c r="F2196" s="69"/>
      <c r="G2196" s="69"/>
    </row>
    <row r="2197" spans="6:7" x14ac:dyDescent="0.2">
      <c r="F2197" s="69"/>
      <c r="G2197" s="69"/>
    </row>
    <row r="2198" spans="6:7" x14ac:dyDescent="0.2">
      <c r="F2198" s="69"/>
      <c r="G2198" s="69"/>
    </row>
    <row r="2199" spans="6:7" x14ac:dyDescent="0.2">
      <c r="F2199" s="69"/>
      <c r="G2199" s="69"/>
    </row>
    <row r="2200" spans="6:7" x14ac:dyDescent="0.2">
      <c r="F2200" s="69"/>
      <c r="G2200" s="69"/>
    </row>
    <row r="2201" spans="6:7" x14ac:dyDescent="0.2">
      <c r="F2201" s="69"/>
      <c r="G2201" s="69"/>
    </row>
    <row r="2202" spans="6:7" x14ac:dyDescent="0.2">
      <c r="F2202" s="69"/>
      <c r="G2202" s="69"/>
    </row>
    <row r="2203" spans="6:7" x14ac:dyDescent="0.2">
      <c r="F2203" s="69"/>
      <c r="G2203" s="69"/>
    </row>
    <row r="2204" spans="6:7" x14ac:dyDescent="0.2">
      <c r="F2204" s="69"/>
      <c r="G2204" s="69"/>
    </row>
    <row r="2205" spans="6:7" x14ac:dyDescent="0.2">
      <c r="F2205" s="69"/>
      <c r="G2205" s="69"/>
    </row>
    <row r="2206" spans="6:7" x14ac:dyDescent="0.2">
      <c r="F2206" s="69"/>
      <c r="G2206" s="69"/>
    </row>
    <row r="2207" spans="6:7" x14ac:dyDescent="0.2">
      <c r="F2207" s="69"/>
      <c r="G2207" s="69"/>
    </row>
    <row r="2208" spans="6:7" x14ac:dyDescent="0.2">
      <c r="F2208" s="69"/>
      <c r="G2208" s="69"/>
    </row>
    <row r="2209" spans="6:7" x14ac:dyDescent="0.2">
      <c r="F2209" s="69"/>
      <c r="G2209" s="69"/>
    </row>
    <row r="2210" spans="6:7" x14ac:dyDescent="0.2">
      <c r="F2210" s="69"/>
      <c r="G2210" s="69"/>
    </row>
    <row r="2211" spans="6:7" x14ac:dyDescent="0.2">
      <c r="F2211" s="69"/>
      <c r="G2211" s="69"/>
    </row>
    <row r="2212" spans="6:7" x14ac:dyDescent="0.2">
      <c r="F2212" s="69"/>
      <c r="G2212" s="69"/>
    </row>
    <row r="2213" spans="6:7" x14ac:dyDescent="0.2">
      <c r="F2213" s="69"/>
      <c r="G2213" s="69"/>
    </row>
    <row r="2214" spans="6:7" x14ac:dyDescent="0.2">
      <c r="F2214" s="69"/>
      <c r="G2214" s="69"/>
    </row>
    <row r="2215" spans="6:7" x14ac:dyDescent="0.2">
      <c r="F2215" s="69"/>
      <c r="G2215" s="69"/>
    </row>
    <row r="2216" spans="6:7" x14ac:dyDescent="0.2">
      <c r="F2216" s="69"/>
      <c r="G2216" s="69"/>
    </row>
    <row r="2217" spans="6:7" x14ac:dyDescent="0.2">
      <c r="F2217" s="69"/>
      <c r="G2217" s="69"/>
    </row>
    <row r="2218" spans="6:7" x14ac:dyDescent="0.2">
      <c r="F2218" s="69"/>
      <c r="G2218" s="69"/>
    </row>
    <row r="2219" spans="6:7" x14ac:dyDescent="0.2">
      <c r="F2219" s="69"/>
      <c r="G2219" s="69"/>
    </row>
    <row r="2220" spans="6:7" x14ac:dyDescent="0.2">
      <c r="F2220" s="69"/>
      <c r="G2220" s="69"/>
    </row>
    <row r="2221" spans="6:7" x14ac:dyDescent="0.2">
      <c r="F2221" s="69"/>
      <c r="G2221" s="69"/>
    </row>
    <row r="2222" spans="6:7" x14ac:dyDescent="0.2">
      <c r="F2222" s="69"/>
      <c r="G2222" s="69"/>
    </row>
    <row r="2223" spans="6:7" x14ac:dyDescent="0.2">
      <c r="F2223" s="69"/>
      <c r="G2223" s="69"/>
    </row>
    <row r="2224" spans="6:7" x14ac:dyDescent="0.2">
      <c r="F2224" s="69"/>
      <c r="G2224" s="69"/>
    </row>
    <row r="2225" spans="6:7" x14ac:dyDescent="0.2">
      <c r="F2225" s="69"/>
      <c r="G2225" s="69"/>
    </row>
    <row r="2226" spans="6:7" x14ac:dyDescent="0.2">
      <c r="F2226" s="69"/>
      <c r="G2226" s="69"/>
    </row>
    <row r="2227" spans="6:7" x14ac:dyDescent="0.2">
      <c r="F2227" s="69"/>
      <c r="G2227" s="69"/>
    </row>
    <row r="2228" spans="6:7" x14ac:dyDescent="0.2">
      <c r="F2228" s="69"/>
      <c r="G2228" s="69"/>
    </row>
    <row r="2229" spans="6:7" x14ac:dyDescent="0.2">
      <c r="F2229" s="69"/>
      <c r="G2229" s="69"/>
    </row>
    <row r="2230" spans="6:7" x14ac:dyDescent="0.2">
      <c r="F2230" s="69"/>
      <c r="G2230" s="69"/>
    </row>
    <row r="2231" spans="6:7" x14ac:dyDescent="0.2">
      <c r="F2231" s="69"/>
      <c r="G2231" s="69"/>
    </row>
    <row r="2232" spans="6:7" x14ac:dyDescent="0.2">
      <c r="F2232" s="69"/>
      <c r="G2232" s="69"/>
    </row>
    <row r="2233" spans="6:7" x14ac:dyDescent="0.2">
      <c r="F2233" s="69"/>
      <c r="G2233" s="69"/>
    </row>
    <row r="2234" spans="6:7" x14ac:dyDescent="0.2">
      <c r="F2234" s="69"/>
      <c r="G2234" s="69"/>
    </row>
    <row r="2235" spans="6:7" x14ac:dyDescent="0.2">
      <c r="F2235" s="69"/>
      <c r="G2235" s="69"/>
    </row>
    <row r="2236" spans="6:7" x14ac:dyDescent="0.2">
      <c r="F2236" s="69"/>
      <c r="G2236" s="69"/>
    </row>
    <row r="2237" spans="6:7" x14ac:dyDescent="0.2">
      <c r="F2237" s="69"/>
      <c r="G2237" s="69"/>
    </row>
    <row r="2238" spans="6:7" x14ac:dyDescent="0.2">
      <c r="F2238" s="69"/>
      <c r="G2238" s="69"/>
    </row>
    <row r="2239" spans="6:7" x14ac:dyDescent="0.2">
      <c r="F2239" s="69"/>
      <c r="G2239" s="69"/>
    </row>
    <row r="2240" spans="6:7" x14ac:dyDescent="0.2">
      <c r="F2240" s="69"/>
      <c r="G2240" s="69"/>
    </row>
    <row r="2241" spans="6:7" x14ac:dyDescent="0.2">
      <c r="F2241" s="69"/>
      <c r="G2241" s="69"/>
    </row>
    <row r="2242" spans="6:7" x14ac:dyDescent="0.2">
      <c r="F2242" s="69"/>
      <c r="G2242" s="69"/>
    </row>
    <row r="2243" spans="6:7" x14ac:dyDescent="0.2">
      <c r="F2243" s="69"/>
      <c r="G2243" s="69"/>
    </row>
    <row r="2244" spans="6:7" x14ac:dyDescent="0.2">
      <c r="F2244" s="69"/>
      <c r="G2244" s="69"/>
    </row>
    <row r="2245" spans="6:7" x14ac:dyDescent="0.2">
      <c r="F2245" s="69"/>
      <c r="G2245" s="69"/>
    </row>
    <row r="2246" spans="6:7" x14ac:dyDescent="0.2">
      <c r="F2246" s="69"/>
      <c r="G2246" s="69"/>
    </row>
    <row r="2247" spans="6:7" x14ac:dyDescent="0.2">
      <c r="F2247" s="69"/>
      <c r="G2247" s="69"/>
    </row>
    <row r="2248" spans="6:7" x14ac:dyDescent="0.2">
      <c r="F2248" s="69"/>
      <c r="G2248" s="69"/>
    </row>
    <row r="2249" spans="6:7" x14ac:dyDescent="0.2">
      <c r="F2249" s="69"/>
      <c r="G2249" s="69"/>
    </row>
    <row r="2250" spans="6:7" x14ac:dyDescent="0.2">
      <c r="F2250" s="69"/>
      <c r="G2250" s="69"/>
    </row>
    <row r="2251" spans="6:7" x14ac:dyDescent="0.2">
      <c r="F2251" s="69"/>
      <c r="G2251" s="69"/>
    </row>
    <row r="2252" spans="6:7" x14ac:dyDescent="0.2">
      <c r="F2252" s="69"/>
      <c r="G2252" s="69"/>
    </row>
    <row r="2253" spans="6:7" x14ac:dyDescent="0.2">
      <c r="F2253" s="69"/>
      <c r="G2253" s="69"/>
    </row>
    <row r="2254" spans="6:7" x14ac:dyDescent="0.2">
      <c r="F2254" s="69"/>
      <c r="G2254" s="69"/>
    </row>
    <row r="2255" spans="6:7" x14ac:dyDescent="0.2">
      <c r="F2255" s="69"/>
      <c r="G2255" s="69"/>
    </row>
    <row r="2256" spans="6:7" x14ac:dyDescent="0.2">
      <c r="F2256" s="69"/>
      <c r="G2256" s="69"/>
    </row>
    <row r="2257" spans="6:7" x14ac:dyDescent="0.2">
      <c r="F2257" s="69"/>
      <c r="G2257" s="69"/>
    </row>
    <row r="2258" spans="6:7" x14ac:dyDescent="0.2">
      <c r="F2258" s="69"/>
      <c r="G2258" s="69"/>
    </row>
    <row r="2259" spans="6:7" x14ac:dyDescent="0.2">
      <c r="F2259" s="69"/>
      <c r="G2259" s="69"/>
    </row>
    <row r="2260" spans="6:7" x14ac:dyDescent="0.2">
      <c r="F2260" s="69"/>
      <c r="G2260" s="69"/>
    </row>
    <row r="2261" spans="6:7" x14ac:dyDescent="0.2">
      <c r="F2261" s="69"/>
      <c r="G2261" s="69"/>
    </row>
    <row r="2262" spans="6:7" x14ac:dyDescent="0.2">
      <c r="F2262" s="69"/>
      <c r="G2262" s="69"/>
    </row>
    <row r="2263" spans="6:7" x14ac:dyDescent="0.2">
      <c r="F2263" s="69"/>
      <c r="G2263" s="69"/>
    </row>
    <row r="2264" spans="6:7" x14ac:dyDescent="0.2">
      <c r="F2264" s="69"/>
      <c r="G2264" s="69"/>
    </row>
    <row r="2265" spans="6:7" x14ac:dyDescent="0.2">
      <c r="F2265" s="69"/>
      <c r="G2265" s="69"/>
    </row>
    <row r="2266" spans="6:7" x14ac:dyDescent="0.2">
      <c r="F2266" s="69"/>
      <c r="G2266" s="69"/>
    </row>
    <row r="2267" spans="6:7" x14ac:dyDescent="0.2">
      <c r="F2267" s="69"/>
      <c r="G2267" s="69"/>
    </row>
    <row r="2268" spans="6:7" x14ac:dyDescent="0.2">
      <c r="F2268" s="69"/>
      <c r="G2268" s="69"/>
    </row>
    <row r="2269" spans="6:7" x14ac:dyDescent="0.2">
      <c r="F2269" s="69"/>
      <c r="G2269" s="69"/>
    </row>
    <row r="2270" spans="6:7" x14ac:dyDescent="0.2">
      <c r="F2270" s="69"/>
      <c r="G2270" s="69"/>
    </row>
    <row r="2271" spans="6:7" x14ac:dyDescent="0.2">
      <c r="F2271" s="69"/>
      <c r="G2271" s="69"/>
    </row>
    <row r="2272" spans="6:7" x14ac:dyDescent="0.2">
      <c r="F2272" s="69"/>
      <c r="G2272" s="69"/>
    </row>
    <row r="2273" spans="6:7" x14ac:dyDescent="0.2">
      <c r="F2273" s="69"/>
      <c r="G2273" s="69"/>
    </row>
    <row r="2274" spans="6:7" x14ac:dyDescent="0.2">
      <c r="F2274" s="69"/>
      <c r="G2274" s="69"/>
    </row>
    <row r="2275" spans="6:7" x14ac:dyDescent="0.2">
      <c r="F2275" s="69"/>
      <c r="G2275" s="69"/>
    </row>
    <row r="2276" spans="6:7" x14ac:dyDescent="0.2">
      <c r="F2276" s="69"/>
      <c r="G2276" s="69"/>
    </row>
    <row r="2277" spans="6:7" x14ac:dyDescent="0.2">
      <c r="F2277" s="69"/>
      <c r="G2277" s="69"/>
    </row>
    <row r="2278" spans="6:7" x14ac:dyDescent="0.2">
      <c r="F2278" s="69"/>
      <c r="G2278" s="69"/>
    </row>
    <row r="2279" spans="6:7" x14ac:dyDescent="0.2">
      <c r="F2279" s="69"/>
      <c r="G2279" s="69"/>
    </row>
    <row r="2280" spans="6:7" x14ac:dyDescent="0.2">
      <c r="F2280" s="69"/>
      <c r="G2280" s="69"/>
    </row>
    <row r="2281" spans="6:7" x14ac:dyDescent="0.2">
      <c r="F2281" s="69"/>
      <c r="G2281" s="69"/>
    </row>
    <row r="2282" spans="6:7" x14ac:dyDescent="0.2">
      <c r="F2282" s="69"/>
      <c r="G2282" s="69"/>
    </row>
    <row r="2283" spans="6:7" x14ac:dyDescent="0.2">
      <c r="F2283" s="69"/>
      <c r="G2283" s="69"/>
    </row>
    <row r="2284" spans="6:7" x14ac:dyDescent="0.2">
      <c r="F2284" s="69"/>
      <c r="G2284" s="69"/>
    </row>
    <row r="2285" spans="6:7" x14ac:dyDescent="0.2">
      <c r="F2285" s="69"/>
      <c r="G2285" s="69"/>
    </row>
    <row r="2286" spans="6:7" x14ac:dyDescent="0.2">
      <c r="F2286" s="69"/>
      <c r="G2286" s="69"/>
    </row>
    <row r="2287" spans="6:7" x14ac:dyDescent="0.2">
      <c r="F2287" s="69"/>
      <c r="G2287" s="69"/>
    </row>
    <row r="2288" spans="6:7" x14ac:dyDescent="0.2">
      <c r="F2288" s="69"/>
      <c r="G2288" s="69"/>
    </row>
    <row r="2289" spans="6:7" x14ac:dyDescent="0.2">
      <c r="F2289" s="69"/>
      <c r="G2289" s="69"/>
    </row>
    <row r="2290" spans="6:7" x14ac:dyDescent="0.2">
      <c r="F2290" s="69"/>
      <c r="G2290" s="69"/>
    </row>
    <row r="2291" spans="6:7" x14ac:dyDescent="0.2">
      <c r="F2291" s="69"/>
      <c r="G2291" s="69"/>
    </row>
    <row r="2292" spans="6:7" x14ac:dyDescent="0.2">
      <c r="F2292" s="69"/>
      <c r="G2292" s="69"/>
    </row>
    <row r="2293" spans="6:7" x14ac:dyDescent="0.2">
      <c r="F2293" s="69"/>
      <c r="G2293" s="69"/>
    </row>
    <row r="2294" spans="6:7" x14ac:dyDescent="0.2">
      <c r="F2294" s="69"/>
      <c r="G2294" s="69"/>
    </row>
    <row r="2295" spans="6:7" x14ac:dyDescent="0.2">
      <c r="F2295" s="69"/>
      <c r="G2295" s="69"/>
    </row>
    <row r="2296" spans="6:7" x14ac:dyDescent="0.2">
      <c r="F2296" s="69"/>
      <c r="G2296" s="69"/>
    </row>
    <row r="2297" spans="6:7" x14ac:dyDescent="0.2">
      <c r="F2297" s="69"/>
      <c r="G2297" s="69"/>
    </row>
    <row r="2298" spans="6:7" x14ac:dyDescent="0.2">
      <c r="F2298" s="69"/>
      <c r="G2298" s="69"/>
    </row>
    <row r="2299" spans="6:7" x14ac:dyDescent="0.2">
      <c r="F2299" s="69"/>
      <c r="G2299" s="69"/>
    </row>
    <row r="2300" spans="6:7" x14ac:dyDescent="0.2">
      <c r="F2300" s="69"/>
      <c r="G2300" s="69"/>
    </row>
    <row r="2301" spans="6:7" x14ac:dyDescent="0.2">
      <c r="F2301" s="69"/>
      <c r="G2301" s="69"/>
    </row>
    <row r="2302" spans="6:7" x14ac:dyDescent="0.2">
      <c r="F2302" s="69"/>
      <c r="G2302" s="69"/>
    </row>
    <row r="2303" spans="6:7" x14ac:dyDescent="0.2">
      <c r="F2303" s="69"/>
      <c r="G2303" s="69"/>
    </row>
    <row r="2304" spans="6:7" x14ac:dyDescent="0.2">
      <c r="F2304" s="69"/>
      <c r="G2304" s="69"/>
    </row>
    <row r="2305" spans="6:7" x14ac:dyDescent="0.2">
      <c r="F2305" s="69"/>
      <c r="G2305" s="69"/>
    </row>
    <row r="2306" spans="6:7" x14ac:dyDescent="0.2">
      <c r="F2306" s="69"/>
      <c r="G2306" s="69"/>
    </row>
    <row r="2307" spans="6:7" x14ac:dyDescent="0.2">
      <c r="F2307" s="69"/>
      <c r="G2307" s="69"/>
    </row>
    <row r="2308" spans="6:7" x14ac:dyDescent="0.2">
      <c r="F2308" s="69"/>
      <c r="G2308" s="69"/>
    </row>
    <row r="2309" spans="6:7" x14ac:dyDescent="0.2">
      <c r="F2309" s="69"/>
      <c r="G2309" s="69"/>
    </row>
    <row r="2310" spans="6:7" x14ac:dyDescent="0.2">
      <c r="F2310" s="69"/>
      <c r="G2310" s="69"/>
    </row>
    <row r="2311" spans="6:7" x14ac:dyDescent="0.2">
      <c r="F2311" s="69"/>
      <c r="G2311" s="69"/>
    </row>
    <row r="2312" spans="6:7" x14ac:dyDescent="0.2">
      <c r="F2312" s="69"/>
      <c r="G2312" s="69"/>
    </row>
    <row r="2313" spans="6:7" x14ac:dyDescent="0.2">
      <c r="F2313" s="69"/>
      <c r="G2313" s="69"/>
    </row>
    <row r="2314" spans="6:7" x14ac:dyDescent="0.2">
      <c r="F2314" s="69"/>
      <c r="G2314" s="69"/>
    </row>
    <row r="2315" spans="6:7" x14ac:dyDescent="0.2">
      <c r="F2315" s="69"/>
      <c r="G2315" s="69"/>
    </row>
    <row r="2316" spans="6:7" x14ac:dyDescent="0.2">
      <c r="F2316" s="69"/>
      <c r="G2316" s="69"/>
    </row>
    <row r="2317" spans="6:7" x14ac:dyDescent="0.2">
      <c r="F2317" s="69"/>
      <c r="G2317" s="69"/>
    </row>
    <row r="2318" spans="6:7" x14ac:dyDescent="0.2">
      <c r="F2318" s="69"/>
      <c r="G2318" s="69"/>
    </row>
    <row r="2319" spans="6:7" x14ac:dyDescent="0.2">
      <c r="F2319" s="69"/>
      <c r="G2319" s="69"/>
    </row>
    <row r="2320" spans="6:7" x14ac:dyDescent="0.2">
      <c r="F2320" s="69"/>
      <c r="G2320" s="69"/>
    </row>
    <row r="2321" spans="6:7" x14ac:dyDescent="0.2">
      <c r="F2321" s="69"/>
      <c r="G2321" s="69"/>
    </row>
    <row r="2322" spans="6:7" x14ac:dyDescent="0.2">
      <c r="F2322" s="69"/>
      <c r="G2322" s="69"/>
    </row>
    <row r="2323" spans="6:7" x14ac:dyDescent="0.2">
      <c r="F2323" s="69"/>
      <c r="G2323" s="69"/>
    </row>
    <row r="2324" spans="6:7" x14ac:dyDescent="0.2">
      <c r="F2324" s="69"/>
      <c r="G2324" s="69"/>
    </row>
    <row r="2325" spans="6:7" x14ac:dyDescent="0.2">
      <c r="F2325" s="69"/>
      <c r="G2325" s="69"/>
    </row>
    <row r="2326" spans="6:7" x14ac:dyDescent="0.2">
      <c r="F2326" s="69"/>
      <c r="G2326" s="69"/>
    </row>
    <row r="2327" spans="6:7" x14ac:dyDescent="0.2">
      <c r="F2327" s="69"/>
      <c r="G2327" s="69"/>
    </row>
    <row r="2328" spans="6:7" x14ac:dyDescent="0.2">
      <c r="F2328" s="69"/>
      <c r="G2328" s="69"/>
    </row>
    <row r="2329" spans="6:7" x14ac:dyDescent="0.2">
      <c r="F2329" s="69"/>
      <c r="G2329" s="69"/>
    </row>
    <row r="2330" spans="6:7" x14ac:dyDescent="0.2">
      <c r="F2330" s="69"/>
      <c r="G2330" s="69"/>
    </row>
    <row r="2331" spans="6:7" x14ac:dyDescent="0.2">
      <c r="F2331" s="69"/>
      <c r="G2331" s="69"/>
    </row>
    <row r="2332" spans="6:7" x14ac:dyDescent="0.2">
      <c r="F2332" s="69"/>
      <c r="G2332" s="69"/>
    </row>
    <row r="2333" spans="6:7" x14ac:dyDescent="0.2">
      <c r="F2333" s="69"/>
      <c r="G2333" s="69"/>
    </row>
    <row r="2334" spans="6:7" x14ac:dyDescent="0.2">
      <c r="F2334" s="69"/>
      <c r="G2334" s="69"/>
    </row>
    <row r="2335" spans="6:7" x14ac:dyDescent="0.2">
      <c r="F2335" s="69"/>
      <c r="G2335" s="69"/>
    </row>
    <row r="2336" spans="6:7" x14ac:dyDescent="0.2">
      <c r="F2336" s="69"/>
      <c r="G2336" s="69"/>
    </row>
    <row r="2337" spans="6:7" x14ac:dyDescent="0.2">
      <c r="F2337" s="69"/>
      <c r="G2337" s="69"/>
    </row>
    <row r="2338" spans="6:7" x14ac:dyDescent="0.2">
      <c r="F2338" s="69"/>
      <c r="G2338" s="69"/>
    </row>
    <row r="2339" spans="6:7" x14ac:dyDescent="0.2">
      <c r="F2339" s="69"/>
      <c r="G2339" s="69"/>
    </row>
    <row r="2340" spans="6:7" x14ac:dyDescent="0.2">
      <c r="F2340" s="69"/>
      <c r="G2340" s="69"/>
    </row>
    <row r="2341" spans="6:7" x14ac:dyDescent="0.2">
      <c r="F2341" s="69"/>
      <c r="G2341" s="69"/>
    </row>
    <row r="2342" spans="6:7" x14ac:dyDescent="0.2">
      <c r="F2342" s="69"/>
      <c r="G2342" s="69"/>
    </row>
    <row r="2343" spans="6:7" x14ac:dyDescent="0.2">
      <c r="F2343" s="69"/>
      <c r="G2343" s="69"/>
    </row>
    <row r="2344" spans="6:7" x14ac:dyDescent="0.2">
      <c r="F2344" s="69"/>
      <c r="G2344" s="69"/>
    </row>
    <row r="2345" spans="6:7" x14ac:dyDescent="0.2">
      <c r="F2345" s="69"/>
      <c r="G2345" s="69"/>
    </row>
    <row r="2346" spans="6:7" x14ac:dyDescent="0.2">
      <c r="F2346" s="69"/>
      <c r="G2346" s="69"/>
    </row>
    <row r="2347" spans="6:7" x14ac:dyDescent="0.2">
      <c r="F2347" s="69"/>
      <c r="G2347" s="69"/>
    </row>
    <row r="2348" spans="6:7" x14ac:dyDescent="0.2">
      <c r="F2348" s="69"/>
      <c r="G2348" s="69"/>
    </row>
    <row r="2349" spans="6:7" x14ac:dyDescent="0.2">
      <c r="F2349" s="69"/>
      <c r="G2349" s="69"/>
    </row>
    <row r="2350" spans="6:7" x14ac:dyDescent="0.2">
      <c r="F2350" s="69"/>
      <c r="G2350" s="69"/>
    </row>
    <row r="2351" spans="6:7" x14ac:dyDescent="0.2">
      <c r="F2351" s="69"/>
      <c r="G2351" s="69"/>
    </row>
    <row r="2352" spans="6:7" x14ac:dyDescent="0.2">
      <c r="F2352" s="69"/>
      <c r="G2352" s="69"/>
    </row>
    <row r="2353" spans="6:7" x14ac:dyDescent="0.2">
      <c r="F2353" s="69"/>
      <c r="G2353" s="69"/>
    </row>
    <row r="2354" spans="6:7" x14ac:dyDescent="0.2">
      <c r="F2354" s="69"/>
      <c r="G2354" s="69"/>
    </row>
    <row r="2355" spans="6:7" x14ac:dyDescent="0.2">
      <c r="F2355" s="69"/>
      <c r="G2355" s="69"/>
    </row>
    <row r="2356" spans="6:7" x14ac:dyDescent="0.2">
      <c r="F2356" s="69"/>
      <c r="G2356" s="69"/>
    </row>
    <row r="2357" spans="6:7" x14ac:dyDescent="0.2">
      <c r="F2357" s="69"/>
      <c r="G2357" s="69"/>
    </row>
    <row r="2358" spans="6:7" x14ac:dyDescent="0.2">
      <c r="F2358" s="69"/>
      <c r="G2358" s="69"/>
    </row>
    <row r="2359" spans="6:7" x14ac:dyDescent="0.2">
      <c r="F2359" s="69"/>
      <c r="G2359" s="69"/>
    </row>
    <row r="2360" spans="6:7" x14ac:dyDescent="0.2">
      <c r="F2360" s="69"/>
      <c r="G2360" s="69"/>
    </row>
    <row r="2361" spans="6:7" x14ac:dyDescent="0.2">
      <c r="F2361" s="69"/>
      <c r="G2361" s="69"/>
    </row>
    <row r="2362" spans="6:7" x14ac:dyDescent="0.2">
      <c r="F2362" s="69"/>
      <c r="G2362" s="69"/>
    </row>
    <row r="2363" spans="6:7" x14ac:dyDescent="0.2">
      <c r="F2363" s="69"/>
      <c r="G2363" s="69"/>
    </row>
    <row r="2364" spans="6:7" x14ac:dyDescent="0.2">
      <c r="F2364" s="69"/>
      <c r="G2364" s="69"/>
    </row>
    <row r="2365" spans="6:7" x14ac:dyDescent="0.2">
      <c r="F2365" s="69"/>
      <c r="G2365" s="69"/>
    </row>
    <row r="2366" spans="6:7" x14ac:dyDescent="0.2">
      <c r="F2366" s="69"/>
      <c r="G2366" s="69"/>
    </row>
    <row r="2367" spans="6:7" x14ac:dyDescent="0.2">
      <c r="F2367" s="69"/>
      <c r="G2367" s="69"/>
    </row>
    <row r="2368" spans="6:7" x14ac:dyDescent="0.2">
      <c r="F2368" s="69"/>
      <c r="G2368" s="69"/>
    </row>
    <row r="2369" spans="6:7" x14ac:dyDescent="0.2">
      <c r="F2369" s="69"/>
      <c r="G2369" s="69"/>
    </row>
    <row r="2370" spans="6:7" x14ac:dyDescent="0.2">
      <c r="F2370" s="69"/>
      <c r="G2370" s="69"/>
    </row>
    <row r="2371" spans="6:7" x14ac:dyDescent="0.2">
      <c r="F2371" s="69"/>
      <c r="G2371" s="69"/>
    </row>
    <row r="2372" spans="6:7" x14ac:dyDescent="0.2">
      <c r="F2372" s="69"/>
      <c r="G2372" s="69"/>
    </row>
    <row r="2373" spans="6:7" x14ac:dyDescent="0.2">
      <c r="F2373" s="69"/>
      <c r="G2373" s="69"/>
    </row>
    <row r="2374" spans="6:7" x14ac:dyDescent="0.2">
      <c r="F2374" s="69"/>
      <c r="G2374" s="69"/>
    </row>
    <row r="2375" spans="6:7" x14ac:dyDescent="0.2">
      <c r="F2375" s="69"/>
      <c r="G2375" s="69"/>
    </row>
    <row r="2376" spans="6:7" x14ac:dyDescent="0.2">
      <c r="F2376" s="69"/>
      <c r="G2376" s="69"/>
    </row>
    <row r="2377" spans="6:7" x14ac:dyDescent="0.2">
      <c r="F2377" s="69"/>
      <c r="G2377" s="69"/>
    </row>
    <row r="2378" spans="6:7" x14ac:dyDescent="0.2">
      <c r="F2378" s="69"/>
      <c r="G2378" s="69"/>
    </row>
    <row r="2379" spans="6:7" x14ac:dyDescent="0.2">
      <c r="F2379" s="69"/>
      <c r="G2379" s="69"/>
    </row>
    <row r="2380" spans="6:7" x14ac:dyDescent="0.2">
      <c r="F2380" s="69"/>
      <c r="G2380" s="69"/>
    </row>
    <row r="2381" spans="6:7" x14ac:dyDescent="0.2">
      <c r="F2381" s="69"/>
      <c r="G2381" s="69"/>
    </row>
    <row r="2382" spans="6:7" x14ac:dyDescent="0.2">
      <c r="F2382" s="69"/>
      <c r="G2382" s="69"/>
    </row>
    <row r="2383" spans="6:7" x14ac:dyDescent="0.2">
      <c r="F2383" s="69"/>
      <c r="G2383" s="69"/>
    </row>
    <row r="2384" spans="6:7" x14ac:dyDescent="0.2">
      <c r="F2384" s="69"/>
      <c r="G2384" s="69"/>
    </row>
    <row r="2385" spans="6:7" x14ac:dyDescent="0.2">
      <c r="F2385" s="69"/>
      <c r="G2385" s="69"/>
    </row>
    <row r="2386" spans="6:7" x14ac:dyDescent="0.2">
      <c r="F2386" s="69"/>
      <c r="G2386" s="69"/>
    </row>
    <row r="2387" spans="6:7" x14ac:dyDescent="0.2">
      <c r="F2387" s="69"/>
      <c r="G2387" s="69"/>
    </row>
    <row r="2388" spans="6:7" x14ac:dyDescent="0.2">
      <c r="F2388" s="69"/>
      <c r="G2388" s="69"/>
    </row>
    <row r="2389" spans="6:7" x14ac:dyDescent="0.2">
      <c r="F2389" s="69"/>
      <c r="G2389" s="69"/>
    </row>
    <row r="2390" spans="6:7" x14ac:dyDescent="0.2">
      <c r="F2390" s="69"/>
      <c r="G2390" s="69"/>
    </row>
    <row r="2391" spans="6:7" x14ac:dyDescent="0.2">
      <c r="F2391" s="69"/>
      <c r="G2391" s="69"/>
    </row>
    <row r="2392" spans="6:7" x14ac:dyDescent="0.2">
      <c r="F2392" s="69"/>
      <c r="G2392" s="69"/>
    </row>
    <row r="2393" spans="6:7" x14ac:dyDescent="0.2">
      <c r="F2393" s="69"/>
      <c r="G2393" s="69"/>
    </row>
    <row r="2394" spans="6:7" x14ac:dyDescent="0.2">
      <c r="F2394" s="69"/>
      <c r="G2394" s="69"/>
    </row>
    <row r="2395" spans="6:7" x14ac:dyDescent="0.2">
      <c r="F2395" s="69"/>
      <c r="G2395" s="69"/>
    </row>
    <row r="2396" spans="6:7" x14ac:dyDescent="0.2">
      <c r="F2396" s="69"/>
      <c r="G2396" s="69"/>
    </row>
    <row r="2397" spans="6:7" x14ac:dyDescent="0.2">
      <c r="F2397" s="69"/>
      <c r="G2397" s="69"/>
    </row>
    <row r="2398" spans="6:7" x14ac:dyDescent="0.2">
      <c r="F2398" s="69"/>
      <c r="G2398" s="69"/>
    </row>
    <row r="2399" spans="6:7" x14ac:dyDescent="0.2">
      <c r="F2399" s="69"/>
      <c r="G2399" s="69"/>
    </row>
    <row r="2400" spans="6:7" x14ac:dyDescent="0.2">
      <c r="F2400" s="69"/>
      <c r="G2400" s="69"/>
    </row>
    <row r="2401" spans="6:7" x14ac:dyDescent="0.2">
      <c r="F2401" s="69"/>
      <c r="G2401" s="69"/>
    </row>
    <row r="2402" spans="6:7" x14ac:dyDescent="0.2">
      <c r="F2402" s="69"/>
      <c r="G2402" s="69"/>
    </row>
    <row r="2403" spans="6:7" x14ac:dyDescent="0.2">
      <c r="F2403" s="69"/>
      <c r="G2403" s="69"/>
    </row>
    <row r="2404" spans="6:7" x14ac:dyDescent="0.2">
      <c r="F2404" s="69"/>
      <c r="G2404" s="69"/>
    </row>
    <row r="2405" spans="6:7" x14ac:dyDescent="0.2">
      <c r="F2405" s="69"/>
      <c r="G2405" s="69"/>
    </row>
    <row r="2406" spans="6:7" x14ac:dyDescent="0.2">
      <c r="F2406" s="69"/>
      <c r="G2406" s="69"/>
    </row>
    <row r="2407" spans="6:7" x14ac:dyDescent="0.2">
      <c r="F2407" s="69"/>
      <c r="G2407" s="69"/>
    </row>
    <row r="2408" spans="6:7" x14ac:dyDescent="0.2">
      <c r="F2408" s="69"/>
      <c r="G2408" s="69"/>
    </row>
    <row r="2409" spans="6:7" x14ac:dyDescent="0.2">
      <c r="F2409" s="69"/>
      <c r="G2409" s="69"/>
    </row>
    <row r="2410" spans="6:7" x14ac:dyDescent="0.2">
      <c r="F2410" s="69"/>
      <c r="G2410" s="69"/>
    </row>
    <row r="2411" spans="6:7" x14ac:dyDescent="0.2">
      <c r="F2411" s="69"/>
      <c r="G2411" s="69"/>
    </row>
    <row r="2412" spans="6:7" x14ac:dyDescent="0.2">
      <c r="F2412" s="69"/>
      <c r="G2412" s="69"/>
    </row>
    <row r="2413" spans="6:7" x14ac:dyDescent="0.2">
      <c r="F2413" s="69"/>
      <c r="G2413" s="69"/>
    </row>
    <row r="2414" spans="6:7" x14ac:dyDescent="0.2">
      <c r="F2414" s="69"/>
      <c r="G2414" s="69"/>
    </row>
    <row r="2415" spans="6:7" x14ac:dyDescent="0.2">
      <c r="F2415" s="69"/>
      <c r="G2415" s="69"/>
    </row>
    <row r="2416" spans="6:7" x14ac:dyDescent="0.2">
      <c r="F2416" s="69"/>
      <c r="G2416" s="69"/>
    </row>
    <row r="2417" spans="6:7" x14ac:dyDescent="0.2">
      <c r="F2417" s="69"/>
      <c r="G2417" s="69"/>
    </row>
    <row r="2418" spans="6:7" x14ac:dyDescent="0.2">
      <c r="F2418" s="69"/>
      <c r="G2418" s="69"/>
    </row>
    <row r="2419" spans="6:7" x14ac:dyDescent="0.2">
      <c r="F2419" s="69"/>
      <c r="G2419" s="69"/>
    </row>
    <row r="2420" spans="6:7" x14ac:dyDescent="0.2">
      <c r="F2420" s="69"/>
      <c r="G2420" s="69"/>
    </row>
    <row r="2421" spans="6:7" x14ac:dyDescent="0.2">
      <c r="F2421" s="69"/>
      <c r="G2421" s="69"/>
    </row>
    <row r="2422" spans="6:7" x14ac:dyDescent="0.2">
      <c r="F2422" s="69"/>
      <c r="G2422" s="69"/>
    </row>
    <row r="2423" spans="6:7" x14ac:dyDescent="0.2">
      <c r="F2423" s="69"/>
      <c r="G2423" s="69"/>
    </row>
    <row r="2424" spans="6:7" x14ac:dyDescent="0.2">
      <c r="F2424" s="69"/>
      <c r="G2424" s="69"/>
    </row>
    <row r="2425" spans="6:7" x14ac:dyDescent="0.2">
      <c r="F2425" s="69"/>
      <c r="G2425" s="69"/>
    </row>
    <row r="2426" spans="6:7" x14ac:dyDescent="0.2">
      <c r="F2426" s="69"/>
      <c r="G2426" s="69"/>
    </row>
    <row r="2427" spans="6:7" x14ac:dyDescent="0.2">
      <c r="F2427" s="69"/>
      <c r="G2427" s="69"/>
    </row>
    <row r="2428" spans="6:7" x14ac:dyDescent="0.2">
      <c r="F2428" s="69"/>
      <c r="G2428" s="69"/>
    </row>
    <row r="2429" spans="6:7" x14ac:dyDescent="0.2">
      <c r="F2429" s="69"/>
      <c r="G2429" s="69"/>
    </row>
    <row r="2430" spans="6:7" x14ac:dyDescent="0.2">
      <c r="F2430" s="69"/>
      <c r="G2430" s="69"/>
    </row>
    <row r="2431" spans="6:7" x14ac:dyDescent="0.2">
      <c r="F2431" s="69"/>
      <c r="G2431" s="69"/>
    </row>
    <row r="2432" spans="6:7" x14ac:dyDescent="0.2">
      <c r="F2432" s="69"/>
      <c r="G2432" s="69"/>
    </row>
    <row r="2433" spans="6:7" x14ac:dyDescent="0.2">
      <c r="F2433" s="69"/>
      <c r="G2433" s="69"/>
    </row>
    <row r="2434" spans="6:7" x14ac:dyDescent="0.2">
      <c r="F2434" s="69"/>
      <c r="G2434" s="69"/>
    </row>
    <row r="2435" spans="6:7" x14ac:dyDescent="0.2">
      <c r="F2435" s="69"/>
      <c r="G2435" s="69"/>
    </row>
    <row r="2436" spans="6:7" x14ac:dyDescent="0.2">
      <c r="F2436" s="69"/>
      <c r="G2436" s="69"/>
    </row>
    <row r="2437" spans="6:7" x14ac:dyDescent="0.2">
      <c r="F2437" s="69"/>
      <c r="G2437" s="69"/>
    </row>
    <row r="2438" spans="6:7" x14ac:dyDescent="0.2">
      <c r="F2438" s="69"/>
      <c r="G2438" s="69"/>
    </row>
    <row r="2439" spans="6:7" x14ac:dyDescent="0.2">
      <c r="F2439" s="69"/>
      <c r="G2439" s="69"/>
    </row>
    <row r="2440" spans="6:7" x14ac:dyDescent="0.2">
      <c r="F2440" s="69"/>
      <c r="G2440" s="69"/>
    </row>
    <row r="2441" spans="6:7" x14ac:dyDescent="0.2">
      <c r="F2441" s="69"/>
      <c r="G2441" s="69"/>
    </row>
    <row r="2442" spans="6:7" x14ac:dyDescent="0.2">
      <c r="F2442" s="69"/>
      <c r="G2442" s="69"/>
    </row>
    <row r="2443" spans="6:7" x14ac:dyDescent="0.2">
      <c r="F2443" s="69"/>
      <c r="G2443" s="69"/>
    </row>
    <row r="2444" spans="6:7" x14ac:dyDescent="0.2">
      <c r="F2444" s="69"/>
      <c r="G2444" s="69"/>
    </row>
    <row r="2445" spans="6:7" x14ac:dyDescent="0.2">
      <c r="F2445" s="69"/>
      <c r="G2445" s="69"/>
    </row>
    <row r="2446" spans="6:7" x14ac:dyDescent="0.2">
      <c r="F2446" s="69"/>
      <c r="G2446" s="69"/>
    </row>
    <row r="2447" spans="6:7" x14ac:dyDescent="0.2">
      <c r="F2447" s="69"/>
      <c r="G2447" s="69"/>
    </row>
    <row r="2448" spans="6:7" x14ac:dyDescent="0.2">
      <c r="F2448" s="69"/>
      <c r="G2448" s="69"/>
    </row>
    <row r="2449" spans="6:7" x14ac:dyDescent="0.2">
      <c r="F2449" s="69"/>
      <c r="G2449" s="69"/>
    </row>
    <row r="2450" spans="6:7" x14ac:dyDescent="0.2">
      <c r="F2450" s="69"/>
      <c r="G2450" s="69"/>
    </row>
    <row r="2451" spans="6:7" x14ac:dyDescent="0.2">
      <c r="F2451" s="69"/>
      <c r="G2451" s="69"/>
    </row>
    <row r="2452" spans="6:7" x14ac:dyDescent="0.2">
      <c r="F2452" s="69"/>
      <c r="G2452" s="69"/>
    </row>
    <row r="2453" spans="6:7" x14ac:dyDescent="0.2">
      <c r="F2453" s="69"/>
      <c r="G2453" s="69"/>
    </row>
    <row r="2454" spans="6:7" x14ac:dyDescent="0.2">
      <c r="F2454" s="69"/>
      <c r="G2454" s="69"/>
    </row>
    <row r="2455" spans="6:7" x14ac:dyDescent="0.2">
      <c r="F2455" s="69"/>
      <c r="G2455" s="69"/>
    </row>
    <row r="2456" spans="6:7" x14ac:dyDescent="0.2">
      <c r="F2456" s="69"/>
      <c r="G2456" s="69"/>
    </row>
    <row r="2457" spans="6:7" x14ac:dyDescent="0.2">
      <c r="F2457" s="69"/>
      <c r="G2457" s="69"/>
    </row>
    <row r="2458" spans="6:7" x14ac:dyDescent="0.2">
      <c r="F2458" s="69"/>
      <c r="G2458" s="69"/>
    </row>
    <row r="2459" spans="6:7" x14ac:dyDescent="0.2">
      <c r="F2459" s="69"/>
      <c r="G2459" s="69"/>
    </row>
    <row r="2460" spans="6:7" x14ac:dyDescent="0.2">
      <c r="F2460" s="69"/>
      <c r="G2460" s="69"/>
    </row>
    <row r="2461" spans="6:7" x14ac:dyDescent="0.2">
      <c r="F2461" s="69"/>
      <c r="G2461" s="69"/>
    </row>
    <row r="2462" spans="6:7" x14ac:dyDescent="0.2">
      <c r="F2462" s="69"/>
      <c r="G2462" s="69"/>
    </row>
    <row r="2463" spans="6:7" x14ac:dyDescent="0.2">
      <c r="F2463" s="69"/>
      <c r="G2463" s="69"/>
    </row>
    <row r="2464" spans="6:7" x14ac:dyDescent="0.2">
      <c r="F2464" s="69"/>
      <c r="G2464" s="69"/>
    </row>
    <row r="2465" spans="6:7" x14ac:dyDescent="0.2">
      <c r="F2465" s="69"/>
      <c r="G2465" s="69"/>
    </row>
    <row r="2466" spans="6:7" x14ac:dyDescent="0.2">
      <c r="F2466" s="69"/>
      <c r="G2466" s="69"/>
    </row>
    <row r="2467" spans="6:7" x14ac:dyDescent="0.2">
      <c r="F2467" s="69"/>
      <c r="G2467" s="69"/>
    </row>
    <row r="2468" spans="6:7" x14ac:dyDescent="0.2">
      <c r="F2468" s="69"/>
      <c r="G2468" s="69"/>
    </row>
    <row r="2469" spans="6:7" x14ac:dyDescent="0.2">
      <c r="F2469" s="69"/>
      <c r="G2469" s="69"/>
    </row>
    <row r="2470" spans="6:7" x14ac:dyDescent="0.2">
      <c r="F2470" s="69"/>
      <c r="G2470" s="69"/>
    </row>
    <row r="2471" spans="6:7" x14ac:dyDescent="0.2">
      <c r="F2471" s="69"/>
      <c r="G2471" s="69"/>
    </row>
    <row r="2472" spans="6:7" x14ac:dyDescent="0.2">
      <c r="F2472" s="69"/>
      <c r="G2472" s="69"/>
    </row>
    <row r="2473" spans="6:7" x14ac:dyDescent="0.2">
      <c r="F2473" s="69"/>
      <c r="G2473" s="69"/>
    </row>
    <row r="2474" spans="6:7" x14ac:dyDescent="0.2">
      <c r="F2474" s="69"/>
      <c r="G2474" s="69"/>
    </row>
    <row r="2475" spans="6:7" x14ac:dyDescent="0.2">
      <c r="F2475" s="69"/>
      <c r="G2475" s="69"/>
    </row>
    <row r="2476" spans="6:7" x14ac:dyDescent="0.2">
      <c r="F2476" s="69"/>
      <c r="G2476" s="69"/>
    </row>
    <row r="2477" spans="6:7" x14ac:dyDescent="0.2">
      <c r="F2477" s="69"/>
      <c r="G2477" s="69"/>
    </row>
    <row r="2478" spans="6:7" x14ac:dyDescent="0.2">
      <c r="F2478" s="69"/>
      <c r="G2478" s="69"/>
    </row>
    <row r="2479" spans="6:7" x14ac:dyDescent="0.2">
      <c r="F2479" s="69"/>
      <c r="G2479" s="69"/>
    </row>
    <row r="2480" spans="6:7" x14ac:dyDescent="0.2">
      <c r="F2480" s="69"/>
      <c r="G2480" s="69"/>
    </row>
    <row r="2481" spans="6:7" x14ac:dyDescent="0.2">
      <c r="F2481" s="69"/>
      <c r="G2481" s="69"/>
    </row>
    <row r="2482" spans="6:7" x14ac:dyDescent="0.2">
      <c r="F2482" s="69"/>
      <c r="G2482" s="69"/>
    </row>
    <row r="2483" spans="6:7" x14ac:dyDescent="0.2">
      <c r="F2483" s="69"/>
      <c r="G2483" s="69"/>
    </row>
    <row r="2484" spans="6:7" x14ac:dyDescent="0.2">
      <c r="F2484" s="69"/>
      <c r="G2484" s="69"/>
    </row>
    <row r="2485" spans="6:7" x14ac:dyDescent="0.2">
      <c r="F2485" s="69"/>
      <c r="G2485" s="69"/>
    </row>
    <row r="2486" spans="6:7" x14ac:dyDescent="0.2">
      <c r="F2486" s="69"/>
      <c r="G2486" s="69"/>
    </row>
    <row r="2487" spans="6:7" x14ac:dyDescent="0.2">
      <c r="F2487" s="69"/>
      <c r="G2487" s="69"/>
    </row>
    <row r="2488" spans="6:7" x14ac:dyDescent="0.2">
      <c r="F2488" s="69"/>
      <c r="G2488" s="69"/>
    </row>
    <row r="2489" spans="6:7" x14ac:dyDescent="0.2">
      <c r="F2489" s="69"/>
      <c r="G2489" s="69"/>
    </row>
    <row r="2490" spans="6:7" x14ac:dyDescent="0.2">
      <c r="F2490" s="69"/>
      <c r="G2490" s="69"/>
    </row>
    <row r="2491" spans="6:7" x14ac:dyDescent="0.2">
      <c r="F2491" s="69"/>
      <c r="G2491" s="69"/>
    </row>
    <row r="2492" spans="6:7" x14ac:dyDescent="0.2">
      <c r="F2492" s="69"/>
      <c r="G2492" s="69"/>
    </row>
    <row r="2493" spans="6:7" x14ac:dyDescent="0.2">
      <c r="F2493" s="69"/>
      <c r="G2493" s="69"/>
    </row>
    <row r="2494" spans="6:7" x14ac:dyDescent="0.2">
      <c r="F2494" s="69"/>
      <c r="G2494" s="69"/>
    </row>
    <row r="2495" spans="6:7" x14ac:dyDescent="0.2">
      <c r="F2495" s="69"/>
      <c r="G2495" s="69"/>
    </row>
    <row r="2496" spans="6:7" x14ac:dyDescent="0.2">
      <c r="F2496" s="69"/>
      <c r="G2496" s="69"/>
    </row>
    <row r="2497" spans="6:7" x14ac:dyDescent="0.2">
      <c r="F2497" s="69"/>
      <c r="G2497" s="69"/>
    </row>
    <row r="2498" spans="6:7" x14ac:dyDescent="0.2">
      <c r="F2498" s="69"/>
      <c r="G2498" s="69"/>
    </row>
    <row r="2499" spans="6:7" x14ac:dyDescent="0.2">
      <c r="F2499" s="69"/>
      <c r="G2499" s="69"/>
    </row>
    <row r="2500" spans="6:7" x14ac:dyDescent="0.2">
      <c r="F2500" s="69"/>
      <c r="G2500" s="69"/>
    </row>
    <row r="2501" spans="6:7" x14ac:dyDescent="0.2">
      <c r="F2501" s="69"/>
      <c r="G2501" s="69"/>
    </row>
    <row r="2502" spans="6:7" x14ac:dyDescent="0.2">
      <c r="F2502" s="69"/>
      <c r="G2502" s="69"/>
    </row>
    <row r="2503" spans="6:7" x14ac:dyDescent="0.2">
      <c r="F2503" s="69"/>
      <c r="G2503" s="69"/>
    </row>
    <row r="2504" spans="6:7" x14ac:dyDescent="0.2">
      <c r="F2504" s="69"/>
      <c r="G2504" s="69"/>
    </row>
    <row r="2505" spans="6:7" x14ac:dyDescent="0.2">
      <c r="F2505" s="69"/>
      <c r="G2505" s="69"/>
    </row>
    <row r="2506" spans="6:7" x14ac:dyDescent="0.2">
      <c r="F2506" s="69"/>
      <c r="G2506" s="69"/>
    </row>
    <row r="2507" spans="6:7" x14ac:dyDescent="0.2">
      <c r="F2507" s="69"/>
      <c r="G2507" s="69"/>
    </row>
    <row r="2508" spans="6:7" x14ac:dyDescent="0.2">
      <c r="F2508" s="69"/>
      <c r="G2508" s="69"/>
    </row>
    <row r="2509" spans="6:7" x14ac:dyDescent="0.2">
      <c r="F2509" s="69"/>
      <c r="G2509" s="69"/>
    </row>
    <row r="2510" spans="6:7" x14ac:dyDescent="0.2">
      <c r="F2510" s="69"/>
      <c r="G2510" s="69"/>
    </row>
    <row r="2511" spans="6:7" x14ac:dyDescent="0.2">
      <c r="F2511" s="69"/>
      <c r="G2511" s="69"/>
    </row>
    <row r="2512" spans="6:7" x14ac:dyDescent="0.2">
      <c r="F2512" s="69"/>
      <c r="G2512" s="69"/>
    </row>
    <row r="2513" spans="6:7" x14ac:dyDescent="0.2">
      <c r="F2513" s="69"/>
      <c r="G2513" s="69"/>
    </row>
    <row r="2514" spans="6:7" x14ac:dyDescent="0.2">
      <c r="F2514" s="69"/>
      <c r="G2514" s="69"/>
    </row>
    <row r="2515" spans="6:7" x14ac:dyDescent="0.2">
      <c r="F2515" s="69"/>
      <c r="G2515" s="69"/>
    </row>
    <row r="2516" spans="6:7" x14ac:dyDescent="0.2">
      <c r="F2516" s="69"/>
      <c r="G2516" s="69"/>
    </row>
    <row r="2517" spans="6:7" x14ac:dyDescent="0.2">
      <c r="F2517" s="69"/>
      <c r="G2517" s="69"/>
    </row>
    <row r="2518" spans="6:7" x14ac:dyDescent="0.2">
      <c r="F2518" s="69"/>
      <c r="G2518" s="69"/>
    </row>
    <row r="2519" spans="6:7" x14ac:dyDescent="0.2">
      <c r="F2519" s="69"/>
      <c r="G2519" s="69"/>
    </row>
    <row r="2520" spans="6:7" x14ac:dyDescent="0.2">
      <c r="F2520" s="69"/>
      <c r="G2520" s="69"/>
    </row>
    <row r="2521" spans="6:7" x14ac:dyDescent="0.2">
      <c r="F2521" s="69"/>
      <c r="G2521" s="69"/>
    </row>
    <row r="2522" spans="6:7" x14ac:dyDescent="0.2">
      <c r="F2522" s="69"/>
      <c r="G2522" s="69"/>
    </row>
    <row r="2523" spans="6:7" x14ac:dyDescent="0.2">
      <c r="F2523" s="69"/>
      <c r="G2523" s="69"/>
    </row>
    <row r="2524" spans="6:7" x14ac:dyDescent="0.2">
      <c r="F2524" s="69"/>
      <c r="G2524" s="69"/>
    </row>
    <row r="2525" spans="6:7" x14ac:dyDescent="0.2">
      <c r="F2525" s="69"/>
      <c r="G2525" s="69"/>
    </row>
    <row r="2526" spans="6:7" x14ac:dyDescent="0.2">
      <c r="F2526" s="69"/>
      <c r="G2526" s="69"/>
    </row>
    <row r="2527" spans="6:7" x14ac:dyDescent="0.2">
      <c r="F2527" s="69"/>
      <c r="G2527" s="69"/>
    </row>
    <row r="2528" spans="6:7" x14ac:dyDescent="0.2">
      <c r="F2528" s="69"/>
      <c r="G2528" s="69"/>
    </row>
    <row r="2529" spans="6:7" x14ac:dyDescent="0.2">
      <c r="F2529" s="69"/>
      <c r="G2529" s="69"/>
    </row>
    <row r="2530" spans="6:7" x14ac:dyDescent="0.2">
      <c r="F2530" s="69"/>
      <c r="G2530" s="69"/>
    </row>
    <row r="2531" spans="6:7" x14ac:dyDescent="0.2">
      <c r="F2531" s="69"/>
      <c r="G2531" s="69"/>
    </row>
    <row r="2532" spans="6:7" x14ac:dyDescent="0.2">
      <c r="F2532" s="69"/>
      <c r="G2532" s="69"/>
    </row>
    <row r="2533" spans="6:7" x14ac:dyDescent="0.2">
      <c r="F2533" s="69"/>
      <c r="G2533" s="69"/>
    </row>
    <row r="2534" spans="6:7" x14ac:dyDescent="0.2">
      <c r="F2534" s="69"/>
      <c r="G2534" s="69"/>
    </row>
    <row r="2535" spans="6:7" x14ac:dyDescent="0.2">
      <c r="F2535" s="69"/>
      <c r="G2535" s="69"/>
    </row>
    <row r="2536" spans="6:7" x14ac:dyDescent="0.2">
      <c r="F2536" s="69"/>
      <c r="G2536" s="69"/>
    </row>
    <row r="2537" spans="6:7" x14ac:dyDescent="0.2">
      <c r="F2537" s="69"/>
      <c r="G2537" s="69"/>
    </row>
    <row r="2538" spans="6:7" x14ac:dyDescent="0.2">
      <c r="F2538" s="69"/>
      <c r="G2538" s="69"/>
    </row>
    <row r="2539" spans="6:7" x14ac:dyDescent="0.2">
      <c r="F2539" s="69"/>
      <c r="G2539" s="69"/>
    </row>
    <row r="2540" spans="6:7" x14ac:dyDescent="0.2">
      <c r="F2540" s="69"/>
      <c r="G2540" s="69"/>
    </row>
    <row r="2541" spans="6:7" x14ac:dyDescent="0.2">
      <c r="F2541" s="69"/>
      <c r="G2541" s="69"/>
    </row>
    <row r="2542" spans="6:7" x14ac:dyDescent="0.2">
      <c r="F2542" s="69"/>
      <c r="G2542" s="69"/>
    </row>
    <row r="2543" spans="6:7" x14ac:dyDescent="0.2">
      <c r="F2543" s="69"/>
      <c r="G2543" s="69"/>
    </row>
    <row r="2544" spans="6:7" x14ac:dyDescent="0.2">
      <c r="F2544" s="69"/>
      <c r="G2544" s="69"/>
    </row>
    <row r="2545" spans="6:7" x14ac:dyDescent="0.2">
      <c r="F2545" s="69"/>
      <c r="G2545" s="69"/>
    </row>
    <row r="2546" spans="6:7" x14ac:dyDescent="0.2">
      <c r="F2546" s="69"/>
      <c r="G2546" s="69"/>
    </row>
    <row r="2547" spans="6:7" x14ac:dyDescent="0.2">
      <c r="F2547" s="69"/>
      <c r="G2547" s="69"/>
    </row>
    <row r="2548" spans="6:7" x14ac:dyDescent="0.2">
      <c r="F2548" s="69"/>
      <c r="G2548" s="69"/>
    </row>
    <row r="2549" spans="6:7" x14ac:dyDescent="0.2">
      <c r="F2549" s="69"/>
      <c r="G2549" s="69"/>
    </row>
    <row r="2550" spans="6:7" x14ac:dyDescent="0.2">
      <c r="F2550" s="69"/>
      <c r="G2550" s="69"/>
    </row>
    <row r="2551" spans="6:7" x14ac:dyDescent="0.2">
      <c r="F2551" s="69"/>
      <c r="G2551" s="69"/>
    </row>
    <row r="2552" spans="6:7" x14ac:dyDescent="0.2">
      <c r="F2552" s="69"/>
      <c r="G2552" s="69"/>
    </row>
    <row r="2553" spans="6:7" x14ac:dyDescent="0.2">
      <c r="F2553" s="69"/>
      <c r="G2553" s="69"/>
    </row>
    <row r="2554" spans="6:7" x14ac:dyDescent="0.2">
      <c r="F2554" s="69"/>
      <c r="G2554" s="69"/>
    </row>
    <row r="2555" spans="6:7" x14ac:dyDescent="0.2">
      <c r="F2555" s="69"/>
      <c r="G2555" s="69"/>
    </row>
    <row r="2556" spans="6:7" x14ac:dyDescent="0.2">
      <c r="F2556" s="69"/>
      <c r="G2556" s="69"/>
    </row>
    <row r="2557" spans="6:7" x14ac:dyDescent="0.2">
      <c r="F2557" s="69"/>
      <c r="G2557" s="69"/>
    </row>
    <row r="2558" spans="6:7" x14ac:dyDescent="0.2">
      <c r="F2558" s="69"/>
      <c r="G2558" s="69"/>
    </row>
    <row r="2559" spans="6:7" x14ac:dyDescent="0.2">
      <c r="F2559" s="69"/>
      <c r="G2559" s="69"/>
    </row>
    <row r="2560" spans="6:7" x14ac:dyDescent="0.2">
      <c r="F2560" s="69"/>
      <c r="G2560" s="69"/>
    </row>
    <row r="2561" spans="6:7" x14ac:dyDescent="0.2">
      <c r="F2561" s="69"/>
      <c r="G2561" s="69"/>
    </row>
    <row r="2562" spans="6:7" x14ac:dyDescent="0.2">
      <c r="F2562" s="69"/>
      <c r="G2562" s="69"/>
    </row>
    <row r="2563" spans="6:7" x14ac:dyDescent="0.2">
      <c r="F2563" s="69"/>
      <c r="G2563" s="69"/>
    </row>
    <row r="2564" spans="6:7" x14ac:dyDescent="0.2">
      <c r="F2564" s="69"/>
      <c r="G2564" s="69"/>
    </row>
    <row r="2565" spans="6:7" x14ac:dyDescent="0.2">
      <c r="F2565" s="69"/>
      <c r="G2565" s="69"/>
    </row>
    <row r="2566" spans="6:7" x14ac:dyDescent="0.2">
      <c r="F2566" s="69"/>
      <c r="G2566" s="69"/>
    </row>
    <row r="2567" spans="6:7" x14ac:dyDescent="0.2">
      <c r="F2567" s="69"/>
      <c r="G2567" s="69"/>
    </row>
    <row r="2568" spans="6:7" x14ac:dyDescent="0.2">
      <c r="F2568" s="69"/>
      <c r="G2568" s="69"/>
    </row>
    <row r="2569" spans="6:7" x14ac:dyDescent="0.2">
      <c r="F2569" s="69"/>
      <c r="G2569" s="69"/>
    </row>
    <row r="2570" spans="6:7" x14ac:dyDescent="0.2">
      <c r="F2570" s="69"/>
      <c r="G2570" s="69"/>
    </row>
    <row r="2571" spans="6:7" x14ac:dyDescent="0.2">
      <c r="F2571" s="69"/>
      <c r="G2571" s="69"/>
    </row>
    <row r="2572" spans="6:7" x14ac:dyDescent="0.2">
      <c r="F2572" s="69"/>
      <c r="G2572" s="69"/>
    </row>
    <row r="2573" spans="6:7" x14ac:dyDescent="0.2">
      <c r="F2573" s="69"/>
      <c r="G2573" s="69"/>
    </row>
    <row r="2574" spans="6:7" x14ac:dyDescent="0.2">
      <c r="F2574" s="69"/>
      <c r="G2574" s="69"/>
    </row>
    <row r="2575" spans="6:7" x14ac:dyDescent="0.2">
      <c r="F2575" s="69"/>
      <c r="G2575" s="69"/>
    </row>
    <row r="2576" spans="6:7" x14ac:dyDescent="0.2">
      <c r="F2576" s="69"/>
      <c r="G2576" s="69"/>
    </row>
    <row r="2577" spans="6:7" x14ac:dyDescent="0.2">
      <c r="F2577" s="69"/>
      <c r="G2577" s="69"/>
    </row>
    <row r="2578" spans="6:7" x14ac:dyDescent="0.2">
      <c r="F2578" s="69"/>
      <c r="G2578" s="69"/>
    </row>
    <row r="2579" spans="6:7" x14ac:dyDescent="0.2">
      <c r="F2579" s="69"/>
      <c r="G2579" s="69"/>
    </row>
    <row r="2580" spans="6:7" x14ac:dyDescent="0.2">
      <c r="F2580" s="69"/>
      <c r="G2580" s="69"/>
    </row>
    <row r="2581" spans="6:7" x14ac:dyDescent="0.2">
      <c r="F2581" s="69"/>
      <c r="G2581" s="69"/>
    </row>
    <row r="2582" spans="6:7" x14ac:dyDescent="0.2">
      <c r="F2582" s="69"/>
      <c r="G2582" s="69"/>
    </row>
    <row r="2583" spans="6:7" x14ac:dyDescent="0.2">
      <c r="F2583" s="69"/>
      <c r="G2583" s="69"/>
    </row>
    <row r="2584" spans="6:7" x14ac:dyDescent="0.2">
      <c r="F2584" s="69"/>
      <c r="G2584" s="69"/>
    </row>
    <row r="2585" spans="6:7" x14ac:dyDescent="0.2">
      <c r="F2585" s="69"/>
      <c r="G2585" s="69"/>
    </row>
    <row r="2586" spans="6:7" x14ac:dyDescent="0.2">
      <c r="F2586" s="69"/>
      <c r="G2586" s="69"/>
    </row>
    <row r="2587" spans="6:7" x14ac:dyDescent="0.2">
      <c r="F2587" s="69"/>
      <c r="G2587" s="69"/>
    </row>
    <row r="2588" spans="6:7" x14ac:dyDescent="0.2">
      <c r="F2588" s="69"/>
      <c r="G2588" s="69"/>
    </row>
    <row r="2589" spans="6:7" x14ac:dyDescent="0.2">
      <c r="F2589" s="69"/>
      <c r="G2589" s="69"/>
    </row>
    <row r="2590" spans="6:7" x14ac:dyDescent="0.2">
      <c r="F2590" s="69"/>
      <c r="G2590" s="69"/>
    </row>
    <row r="2591" spans="6:7" x14ac:dyDescent="0.2">
      <c r="F2591" s="69"/>
      <c r="G2591" s="69"/>
    </row>
    <row r="2592" spans="6:7" x14ac:dyDescent="0.2">
      <c r="F2592" s="69"/>
      <c r="G2592" s="69"/>
    </row>
    <row r="2593" spans="6:7" x14ac:dyDescent="0.2">
      <c r="F2593" s="69"/>
      <c r="G2593" s="69"/>
    </row>
    <row r="2594" spans="6:7" x14ac:dyDescent="0.2">
      <c r="F2594" s="69"/>
      <c r="G2594" s="69"/>
    </row>
    <row r="2595" spans="6:7" x14ac:dyDescent="0.2">
      <c r="F2595" s="69"/>
      <c r="G2595" s="69"/>
    </row>
    <row r="2596" spans="6:7" x14ac:dyDescent="0.2">
      <c r="F2596" s="69"/>
      <c r="G2596" s="69"/>
    </row>
    <row r="2597" spans="6:7" x14ac:dyDescent="0.2">
      <c r="F2597" s="69"/>
      <c r="G2597" s="69"/>
    </row>
    <row r="2598" spans="6:7" x14ac:dyDescent="0.2">
      <c r="F2598" s="69"/>
      <c r="G2598" s="69"/>
    </row>
    <row r="2599" spans="6:7" x14ac:dyDescent="0.2">
      <c r="F2599" s="69"/>
      <c r="G2599" s="69"/>
    </row>
    <row r="2600" spans="6:7" x14ac:dyDescent="0.2">
      <c r="F2600" s="69"/>
      <c r="G2600" s="69"/>
    </row>
    <row r="2601" spans="6:7" x14ac:dyDescent="0.2">
      <c r="F2601" s="69"/>
      <c r="G2601" s="69"/>
    </row>
    <row r="2602" spans="6:7" x14ac:dyDescent="0.2">
      <c r="F2602" s="69"/>
      <c r="G2602" s="69"/>
    </row>
    <row r="2603" spans="6:7" x14ac:dyDescent="0.2">
      <c r="F2603" s="69"/>
      <c r="G2603" s="69"/>
    </row>
    <row r="2604" spans="6:7" x14ac:dyDescent="0.2">
      <c r="F2604" s="69"/>
      <c r="G2604" s="69"/>
    </row>
    <row r="2605" spans="6:7" x14ac:dyDescent="0.2">
      <c r="F2605" s="69"/>
      <c r="G2605" s="69"/>
    </row>
    <row r="2606" spans="6:7" x14ac:dyDescent="0.2">
      <c r="F2606" s="69"/>
      <c r="G2606" s="69"/>
    </row>
    <row r="2607" spans="6:7" x14ac:dyDescent="0.2">
      <c r="F2607" s="69"/>
      <c r="G2607" s="69"/>
    </row>
    <row r="2608" spans="6:7" x14ac:dyDescent="0.2">
      <c r="F2608" s="69"/>
      <c r="G2608" s="69"/>
    </row>
    <row r="2609" spans="6:7" x14ac:dyDescent="0.2">
      <c r="F2609" s="69"/>
      <c r="G2609" s="69"/>
    </row>
    <row r="2610" spans="6:7" x14ac:dyDescent="0.2">
      <c r="F2610" s="69"/>
      <c r="G2610" s="69"/>
    </row>
    <row r="2611" spans="6:7" x14ac:dyDescent="0.2">
      <c r="F2611" s="69"/>
      <c r="G2611" s="69"/>
    </row>
    <row r="2612" spans="6:7" x14ac:dyDescent="0.2">
      <c r="F2612" s="69"/>
      <c r="G2612" s="69"/>
    </row>
    <row r="2613" spans="6:7" x14ac:dyDescent="0.2">
      <c r="F2613" s="69"/>
      <c r="G2613" s="69"/>
    </row>
    <row r="2614" spans="6:7" x14ac:dyDescent="0.2">
      <c r="F2614" s="69"/>
      <c r="G2614" s="69"/>
    </row>
    <row r="2615" spans="6:7" x14ac:dyDescent="0.2">
      <c r="F2615" s="69"/>
      <c r="G2615" s="69"/>
    </row>
    <row r="2616" spans="6:7" x14ac:dyDescent="0.2">
      <c r="F2616" s="69"/>
      <c r="G2616" s="69"/>
    </row>
    <row r="2617" spans="6:7" x14ac:dyDescent="0.2">
      <c r="F2617" s="69"/>
      <c r="G2617" s="69"/>
    </row>
    <row r="2618" spans="6:7" x14ac:dyDescent="0.2">
      <c r="F2618" s="69"/>
      <c r="G2618" s="69"/>
    </row>
    <row r="2619" spans="6:7" x14ac:dyDescent="0.2">
      <c r="F2619" s="69"/>
      <c r="G2619" s="69"/>
    </row>
    <row r="2620" spans="6:7" x14ac:dyDescent="0.2">
      <c r="F2620" s="69"/>
      <c r="G2620" s="69"/>
    </row>
    <row r="2621" spans="6:7" x14ac:dyDescent="0.2">
      <c r="F2621" s="69"/>
      <c r="G2621" s="69"/>
    </row>
    <row r="2622" spans="6:7" x14ac:dyDescent="0.2">
      <c r="F2622" s="69"/>
      <c r="G2622" s="69"/>
    </row>
    <row r="2623" spans="6:7" x14ac:dyDescent="0.2">
      <c r="F2623" s="69"/>
      <c r="G2623" s="69"/>
    </row>
    <row r="2624" spans="6:7" x14ac:dyDescent="0.2">
      <c r="F2624" s="69"/>
      <c r="G2624" s="69"/>
    </row>
    <row r="2625" spans="6:7" x14ac:dyDescent="0.2">
      <c r="F2625" s="69"/>
      <c r="G2625" s="69"/>
    </row>
    <row r="2626" spans="6:7" x14ac:dyDescent="0.2">
      <c r="F2626" s="69"/>
      <c r="G2626" s="69"/>
    </row>
    <row r="2627" spans="6:7" x14ac:dyDescent="0.2">
      <c r="F2627" s="69"/>
      <c r="G2627" s="69"/>
    </row>
    <row r="2628" spans="6:7" x14ac:dyDescent="0.2">
      <c r="F2628" s="69"/>
      <c r="G2628" s="69"/>
    </row>
    <row r="2629" spans="6:7" x14ac:dyDescent="0.2">
      <c r="F2629" s="69"/>
      <c r="G2629" s="69"/>
    </row>
    <row r="2630" spans="6:7" x14ac:dyDescent="0.2">
      <c r="F2630" s="69"/>
      <c r="G2630" s="69"/>
    </row>
    <row r="2631" spans="6:7" x14ac:dyDescent="0.2">
      <c r="F2631" s="69"/>
      <c r="G2631" s="69"/>
    </row>
    <row r="2632" spans="6:7" x14ac:dyDescent="0.2">
      <c r="F2632" s="69"/>
      <c r="G2632" s="69"/>
    </row>
    <row r="2633" spans="6:7" x14ac:dyDescent="0.2">
      <c r="F2633" s="69"/>
      <c r="G2633" s="69"/>
    </row>
    <row r="2634" spans="6:7" x14ac:dyDescent="0.2">
      <c r="F2634" s="69"/>
      <c r="G2634" s="69"/>
    </row>
    <row r="2635" spans="6:7" x14ac:dyDescent="0.2">
      <c r="F2635" s="69"/>
      <c r="G2635" s="69"/>
    </row>
    <row r="2636" spans="6:7" x14ac:dyDescent="0.2">
      <c r="F2636" s="69"/>
      <c r="G2636" s="69"/>
    </row>
    <row r="2637" spans="6:7" x14ac:dyDescent="0.2">
      <c r="F2637" s="69"/>
      <c r="G2637" s="69"/>
    </row>
    <row r="2638" spans="6:7" x14ac:dyDescent="0.2">
      <c r="F2638" s="69"/>
      <c r="G2638" s="69"/>
    </row>
    <row r="2639" spans="6:7" x14ac:dyDescent="0.2">
      <c r="F2639" s="69"/>
      <c r="G2639" s="69"/>
    </row>
    <row r="2640" spans="6:7" x14ac:dyDescent="0.2">
      <c r="F2640" s="69"/>
      <c r="G2640" s="69"/>
    </row>
    <row r="2641" spans="6:7" x14ac:dyDescent="0.2">
      <c r="F2641" s="69"/>
      <c r="G2641" s="69"/>
    </row>
    <row r="2642" spans="6:7" x14ac:dyDescent="0.2">
      <c r="F2642" s="69"/>
      <c r="G2642" s="69"/>
    </row>
    <row r="2643" spans="6:7" x14ac:dyDescent="0.2">
      <c r="F2643" s="69"/>
      <c r="G2643" s="69"/>
    </row>
    <row r="2644" spans="6:7" x14ac:dyDescent="0.2">
      <c r="F2644" s="69"/>
      <c r="G2644" s="69"/>
    </row>
    <row r="2645" spans="6:7" x14ac:dyDescent="0.2">
      <c r="F2645" s="69"/>
      <c r="G2645" s="69"/>
    </row>
    <row r="2646" spans="6:7" x14ac:dyDescent="0.2">
      <c r="F2646" s="69"/>
      <c r="G2646" s="69"/>
    </row>
    <row r="2647" spans="6:7" x14ac:dyDescent="0.2">
      <c r="F2647" s="69"/>
      <c r="G2647" s="69"/>
    </row>
    <row r="2648" spans="6:7" x14ac:dyDescent="0.2">
      <c r="F2648" s="69"/>
      <c r="G2648" s="69"/>
    </row>
    <row r="2649" spans="6:7" x14ac:dyDescent="0.2">
      <c r="F2649" s="69"/>
      <c r="G2649" s="69"/>
    </row>
    <row r="2650" spans="6:7" x14ac:dyDescent="0.2">
      <c r="F2650" s="69"/>
      <c r="G2650" s="69"/>
    </row>
    <row r="2651" spans="6:7" x14ac:dyDescent="0.2">
      <c r="F2651" s="69"/>
      <c r="G2651" s="69"/>
    </row>
    <row r="2652" spans="6:7" x14ac:dyDescent="0.2">
      <c r="F2652" s="69"/>
      <c r="G2652" s="69"/>
    </row>
    <row r="2653" spans="6:7" x14ac:dyDescent="0.2">
      <c r="F2653" s="69"/>
      <c r="G2653" s="69"/>
    </row>
    <row r="2654" spans="6:7" x14ac:dyDescent="0.2">
      <c r="F2654" s="69"/>
      <c r="G2654" s="69"/>
    </row>
    <row r="2655" spans="6:7" x14ac:dyDescent="0.2">
      <c r="F2655" s="69"/>
      <c r="G2655" s="69"/>
    </row>
    <row r="2656" spans="6:7" x14ac:dyDescent="0.2">
      <c r="F2656" s="69"/>
      <c r="G2656" s="69"/>
    </row>
    <row r="2657" spans="6:7" x14ac:dyDescent="0.2">
      <c r="F2657" s="69"/>
      <c r="G2657" s="69"/>
    </row>
    <row r="2658" spans="6:7" x14ac:dyDescent="0.2">
      <c r="F2658" s="69"/>
      <c r="G2658" s="69"/>
    </row>
    <row r="2659" spans="6:7" x14ac:dyDescent="0.2">
      <c r="F2659" s="69"/>
      <c r="G2659" s="69"/>
    </row>
    <row r="2660" spans="6:7" x14ac:dyDescent="0.2">
      <c r="F2660" s="69"/>
      <c r="G2660" s="69"/>
    </row>
    <row r="2661" spans="6:7" x14ac:dyDescent="0.2">
      <c r="F2661" s="69"/>
      <c r="G2661" s="69"/>
    </row>
    <row r="2662" spans="6:7" x14ac:dyDescent="0.2">
      <c r="F2662" s="69"/>
      <c r="G2662" s="69"/>
    </row>
    <row r="2663" spans="6:7" x14ac:dyDescent="0.2">
      <c r="F2663" s="69"/>
      <c r="G2663" s="69"/>
    </row>
    <row r="2664" spans="6:7" x14ac:dyDescent="0.2">
      <c r="F2664" s="69"/>
      <c r="G2664" s="69"/>
    </row>
    <row r="2665" spans="6:7" x14ac:dyDescent="0.2">
      <c r="F2665" s="69"/>
      <c r="G2665" s="69"/>
    </row>
    <row r="2666" spans="6:7" x14ac:dyDescent="0.2">
      <c r="F2666" s="69"/>
      <c r="G2666" s="69"/>
    </row>
    <row r="2667" spans="6:7" x14ac:dyDescent="0.2">
      <c r="F2667" s="69"/>
      <c r="G2667" s="69"/>
    </row>
    <row r="2668" spans="6:7" x14ac:dyDescent="0.2">
      <c r="F2668" s="69"/>
      <c r="G2668" s="69"/>
    </row>
    <row r="2669" spans="6:7" x14ac:dyDescent="0.2">
      <c r="F2669" s="69"/>
      <c r="G2669" s="69"/>
    </row>
    <row r="2670" spans="6:7" x14ac:dyDescent="0.2">
      <c r="F2670" s="69"/>
      <c r="G2670" s="69"/>
    </row>
    <row r="2671" spans="6:7" x14ac:dyDescent="0.2">
      <c r="F2671" s="69"/>
      <c r="G2671" s="69"/>
    </row>
    <row r="2672" spans="6:7" x14ac:dyDescent="0.2">
      <c r="F2672" s="69"/>
      <c r="G2672" s="69"/>
    </row>
    <row r="2673" spans="6:7" x14ac:dyDescent="0.2">
      <c r="F2673" s="69"/>
      <c r="G2673" s="69"/>
    </row>
    <row r="2674" spans="6:7" x14ac:dyDescent="0.2">
      <c r="F2674" s="69"/>
      <c r="G2674" s="69"/>
    </row>
    <row r="2675" spans="6:7" x14ac:dyDescent="0.2">
      <c r="F2675" s="69"/>
      <c r="G2675" s="69"/>
    </row>
    <row r="2676" spans="6:7" x14ac:dyDescent="0.2">
      <c r="F2676" s="69"/>
      <c r="G2676" s="69"/>
    </row>
    <row r="2677" spans="6:7" x14ac:dyDescent="0.2">
      <c r="F2677" s="69"/>
      <c r="G2677" s="69"/>
    </row>
    <row r="2678" spans="6:7" x14ac:dyDescent="0.2">
      <c r="F2678" s="69"/>
      <c r="G2678" s="69"/>
    </row>
    <row r="2679" spans="6:7" x14ac:dyDescent="0.2">
      <c r="F2679" s="69"/>
      <c r="G2679" s="69"/>
    </row>
    <row r="2680" spans="6:7" x14ac:dyDescent="0.2">
      <c r="F2680" s="69"/>
      <c r="G2680" s="69"/>
    </row>
    <row r="2681" spans="6:7" x14ac:dyDescent="0.2">
      <c r="F2681" s="69"/>
      <c r="G2681" s="69"/>
    </row>
    <row r="2682" spans="6:7" x14ac:dyDescent="0.2">
      <c r="F2682" s="69"/>
      <c r="G2682" s="69"/>
    </row>
    <row r="2683" spans="6:7" x14ac:dyDescent="0.2">
      <c r="F2683" s="69"/>
      <c r="G2683" s="69"/>
    </row>
    <row r="2684" spans="6:7" x14ac:dyDescent="0.2">
      <c r="F2684" s="69"/>
      <c r="G2684" s="69"/>
    </row>
    <row r="2685" spans="6:7" x14ac:dyDescent="0.2">
      <c r="F2685" s="69"/>
      <c r="G2685" s="69"/>
    </row>
    <row r="2686" spans="6:7" x14ac:dyDescent="0.2">
      <c r="F2686" s="69"/>
      <c r="G2686" s="69"/>
    </row>
    <row r="2687" spans="6:7" x14ac:dyDescent="0.2">
      <c r="F2687" s="69"/>
      <c r="G2687" s="69"/>
    </row>
    <row r="2688" spans="6:7" x14ac:dyDescent="0.2">
      <c r="F2688" s="69"/>
      <c r="G2688" s="69"/>
    </row>
    <row r="2689" spans="6:7" x14ac:dyDescent="0.2">
      <c r="F2689" s="69"/>
      <c r="G2689" s="69"/>
    </row>
    <row r="2690" spans="6:7" x14ac:dyDescent="0.2">
      <c r="F2690" s="69"/>
      <c r="G2690" s="69"/>
    </row>
    <row r="2691" spans="6:7" x14ac:dyDescent="0.2">
      <c r="F2691" s="69"/>
      <c r="G2691" s="69"/>
    </row>
    <row r="2692" spans="6:7" x14ac:dyDescent="0.2">
      <c r="F2692" s="69"/>
      <c r="G2692" s="69"/>
    </row>
    <row r="2693" spans="6:7" x14ac:dyDescent="0.2">
      <c r="F2693" s="69"/>
      <c r="G2693" s="69"/>
    </row>
    <row r="2694" spans="6:7" x14ac:dyDescent="0.2">
      <c r="F2694" s="69"/>
      <c r="G2694" s="69"/>
    </row>
    <row r="2695" spans="6:7" x14ac:dyDescent="0.2">
      <c r="F2695" s="69"/>
      <c r="G2695" s="69"/>
    </row>
    <row r="2696" spans="6:7" x14ac:dyDescent="0.2">
      <c r="F2696" s="69"/>
      <c r="G2696" s="69"/>
    </row>
    <row r="2697" spans="6:7" x14ac:dyDescent="0.2">
      <c r="F2697" s="69"/>
      <c r="G2697" s="69"/>
    </row>
    <row r="2698" spans="6:7" x14ac:dyDescent="0.2">
      <c r="F2698" s="69"/>
      <c r="G2698" s="69"/>
    </row>
    <row r="2699" spans="6:7" x14ac:dyDescent="0.2">
      <c r="F2699" s="69"/>
      <c r="G2699" s="69"/>
    </row>
    <row r="2700" spans="6:7" x14ac:dyDescent="0.2">
      <c r="F2700" s="69"/>
      <c r="G2700" s="69"/>
    </row>
    <row r="2701" spans="6:7" x14ac:dyDescent="0.2">
      <c r="F2701" s="69"/>
      <c r="G2701" s="69"/>
    </row>
    <row r="2702" spans="6:7" x14ac:dyDescent="0.2">
      <c r="F2702" s="69"/>
      <c r="G2702" s="69"/>
    </row>
    <row r="2703" spans="6:7" x14ac:dyDescent="0.2">
      <c r="F2703" s="69"/>
      <c r="G2703" s="69"/>
    </row>
    <row r="2704" spans="6:7" x14ac:dyDescent="0.2">
      <c r="F2704" s="69"/>
      <c r="G2704" s="69"/>
    </row>
    <row r="2705" spans="6:7" x14ac:dyDescent="0.2">
      <c r="F2705" s="69"/>
      <c r="G2705" s="69"/>
    </row>
    <row r="2706" spans="6:7" x14ac:dyDescent="0.2">
      <c r="F2706" s="69"/>
      <c r="G2706" s="69"/>
    </row>
    <row r="2707" spans="6:7" x14ac:dyDescent="0.2">
      <c r="F2707" s="69"/>
      <c r="G2707" s="69"/>
    </row>
    <row r="2708" spans="6:7" x14ac:dyDescent="0.2">
      <c r="F2708" s="69"/>
      <c r="G2708" s="69"/>
    </row>
    <row r="2709" spans="6:7" x14ac:dyDescent="0.2">
      <c r="F2709" s="69"/>
      <c r="G2709" s="69"/>
    </row>
    <row r="2710" spans="6:7" x14ac:dyDescent="0.2">
      <c r="F2710" s="69"/>
      <c r="G2710" s="69"/>
    </row>
    <row r="2711" spans="6:7" x14ac:dyDescent="0.2">
      <c r="F2711" s="69"/>
      <c r="G2711" s="69"/>
    </row>
    <row r="2712" spans="6:7" x14ac:dyDescent="0.2">
      <c r="F2712" s="69"/>
      <c r="G2712" s="69"/>
    </row>
    <row r="2713" spans="6:7" x14ac:dyDescent="0.2">
      <c r="F2713" s="69"/>
      <c r="G2713" s="69"/>
    </row>
    <row r="2714" spans="6:7" x14ac:dyDescent="0.2">
      <c r="F2714" s="69"/>
      <c r="G2714" s="69"/>
    </row>
    <row r="2715" spans="6:7" x14ac:dyDescent="0.2">
      <c r="F2715" s="69"/>
      <c r="G2715" s="69"/>
    </row>
    <row r="2716" spans="6:7" x14ac:dyDescent="0.2">
      <c r="F2716" s="69"/>
      <c r="G2716" s="69"/>
    </row>
    <row r="2717" spans="6:7" x14ac:dyDescent="0.2">
      <c r="F2717" s="69"/>
      <c r="G2717" s="69"/>
    </row>
    <row r="2718" spans="6:7" x14ac:dyDescent="0.2">
      <c r="F2718" s="69"/>
      <c r="G2718" s="69"/>
    </row>
    <row r="2719" spans="6:7" x14ac:dyDescent="0.2">
      <c r="F2719" s="69"/>
      <c r="G2719" s="69"/>
    </row>
    <row r="2720" spans="6:7" x14ac:dyDescent="0.2">
      <c r="F2720" s="69"/>
      <c r="G2720" s="69"/>
    </row>
    <row r="2721" spans="6:7" x14ac:dyDescent="0.2">
      <c r="F2721" s="69"/>
      <c r="G2721" s="69"/>
    </row>
    <row r="2722" spans="6:7" x14ac:dyDescent="0.2">
      <c r="F2722" s="69"/>
      <c r="G2722" s="69"/>
    </row>
    <row r="2723" spans="6:7" x14ac:dyDescent="0.2">
      <c r="F2723" s="69"/>
      <c r="G2723" s="69"/>
    </row>
    <row r="2724" spans="6:7" x14ac:dyDescent="0.2">
      <c r="F2724" s="69"/>
      <c r="G2724" s="69"/>
    </row>
    <row r="2725" spans="6:7" x14ac:dyDescent="0.2">
      <c r="F2725" s="69"/>
      <c r="G2725" s="69"/>
    </row>
    <row r="2726" spans="6:7" x14ac:dyDescent="0.2">
      <c r="F2726" s="69"/>
      <c r="G2726" s="69"/>
    </row>
    <row r="2727" spans="6:7" x14ac:dyDescent="0.2">
      <c r="F2727" s="69"/>
      <c r="G2727" s="69"/>
    </row>
    <row r="2728" spans="6:7" x14ac:dyDescent="0.2">
      <c r="F2728" s="69"/>
      <c r="G2728" s="69"/>
    </row>
    <row r="2729" spans="6:7" x14ac:dyDescent="0.2">
      <c r="F2729" s="69"/>
      <c r="G2729" s="69"/>
    </row>
    <row r="2730" spans="6:7" x14ac:dyDescent="0.2">
      <c r="F2730" s="69"/>
      <c r="G2730" s="69"/>
    </row>
    <row r="2731" spans="6:7" x14ac:dyDescent="0.2">
      <c r="F2731" s="69"/>
      <c r="G2731" s="69"/>
    </row>
    <row r="2732" spans="6:7" x14ac:dyDescent="0.2">
      <c r="F2732" s="69"/>
      <c r="G2732" s="69"/>
    </row>
    <row r="2733" spans="6:7" x14ac:dyDescent="0.2">
      <c r="F2733" s="69"/>
      <c r="G2733" s="69"/>
    </row>
    <row r="2734" spans="6:7" x14ac:dyDescent="0.2">
      <c r="F2734" s="69"/>
      <c r="G2734" s="69"/>
    </row>
    <row r="2735" spans="6:7" x14ac:dyDescent="0.2">
      <c r="F2735" s="69"/>
      <c r="G2735" s="69"/>
    </row>
    <row r="2736" spans="6:7" x14ac:dyDescent="0.2">
      <c r="F2736" s="69"/>
      <c r="G2736" s="69"/>
    </row>
    <row r="2737" spans="6:7" x14ac:dyDescent="0.2">
      <c r="F2737" s="69"/>
      <c r="G2737" s="69"/>
    </row>
    <row r="2738" spans="6:7" x14ac:dyDescent="0.2">
      <c r="F2738" s="69"/>
      <c r="G2738" s="69"/>
    </row>
    <row r="2739" spans="6:7" x14ac:dyDescent="0.2">
      <c r="F2739" s="69"/>
      <c r="G2739" s="69"/>
    </row>
    <row r="2740" spans="6:7" x14ac:dyDescent="0.2">
      <c r="F2740" s="69"/>
      <c r="G2740" s="69"/>
    </row>
    <row r="2741" spans="6:7" x14ac:dyDescent="0.2">
      <c r="F2741" s="69"/>
      <c r="G2741" s="69"/>
    </row>
    <row r="2742" spans="6:7" x14ac:dyDescent="0.2">
      <c r="F2742" s="69"/>
      <c r="G2742" s="69"/>
    </row>
    <row r="2743" spans="6:7" x14ac:dyDescent="0.2">
      <c r="F2743" s="69"/>
      <c r="G2743" s="69"/>
    </row>
    <row r="2744" spans="6:7" x14ac:dyDescent="0.2">
      <c r="F2744" s="69"/>
      <c r="G2744" s="69"/>
    </row>
    <row r="2745" spans="6:7" x14ac:dyDescent="0.2">
      <c r="F2745" s="69"/>
      <c r="G2745" s="69"/>
    </row>
    <row r="2746" spans="6:7" x14ac:dyDescent="0.2">
      <c r="F2746" s="69"/>
      <c r="G2746" s="69"/>
    </row>
    <row r="2747" spans="6:7" x14ac:dyDescent="0.2">
      <c r="F2747" s="69"/>
      <c r="G2747" s="69"/>
    </row>
    <row r="2748" spans="6:7" x14ac:dyDescent="0.2">
      <c r="F2748" s="69"/>
      <c r="G2748" s="69"/>
    </row>
    <row r="2749" spans="6:7" x14ac:dyDescent="0.2">
      <c r="F2749" s="69"/>
      <c r="G2749" s="69"/>
    </row>
    <row r="2750" spans="6:7" x14ac:dyDescent="0.2">
      <c r="F2750" s="69"/>
      <c r="G2750" s="69"/>
    </row>
    <row r="2751" spans="6:7" x14ac:dyDescent="0.2">
      <c r="F2751" s="69"/>
      <c r="G2751" s="69"/>
    </row>
    <row r="2752" spans="6:7" x14ac:dyDescent="0.2">
      <c r="F2752" s="69"/>
      <c r="G2752" s="69"/>
    </row>
    <row r="2753" spans="6:7" x14ac:dyDescent="0.2">
      <c r="F2753" s="69"/>
      <c r="G2753" s="69"/>
    </row>
    <row r="2754" spans="6:7" x14ac:dyDescent="0.2">
      <c r="F2754" s="69"/>
      <c r="G2754" s="69"/>
    </row>
    <row r="2755" spans="6:7" x14ac:dyDescent="0.2">
      <c r="F2755" s="69"/>
      <c r="G2755" s="69"/>
    </row>
    <row r="2756" spans="6:7" x14ac:dyDescent="0.2">
      <c r="F2756" s="69"/>
      <c r="G2756" s="69"/>
    </row>
    <row r="2757" spans="6:7" x14ac:dyDescent="0.2">
      <c r="F2757" s="69"/>
      <c r="G2757" s="69"/>
    </row>
    <row r="2758" spans="6:7" x14ac:dyDescent="0.2">
      <c r="F2758" s="69"/>
      <c r="G2758" s="69"/>
    </row>
    <row r="2759" spans="6:7" x14ac:dyDescent="0.2">
      <c r="F2759" s="69"/>
      <c r="G2759" s="69"/>
    </row>
    <row r="2760" spans="6:7" x14ac:dyDescent="0.2">
      <c r="F2760" s="69"/>
      <c r="G2760" s="69"/>
    </row>
    <row r="2761" spans="6:7" x14ac:dyDescent="0.2">
      <c r="F2761" s="69"/>
      <c r="G2761" s="69"/>
    </row>
    <row r="2762" spans="6:7" x14ac:dyDescent="0.2">
      <c r="F2762" s="69"/>
      <c r="G2762" s="69"/>
    </row>
    <row r="2763" spans="6:7" x14ac:dyDescent="0.2">
      <c r="F2763" s="69"/>
      <c r="G2763" s="69"/>
    </row>
    <row r="2764" spans="6:7" x14ac:dyDescent="0.2">
      <c r="F2764" s="69"/>
      <c r="G2764" s="69"/>
    </row>
    <row r="2765" spans="6:7" x14ac:dyDescent="0.2">
      <c r="F2765" s="69"/>
      <c r="G2765" s="69"/>
    </row>
    <row r="2766" spans="6:7" x14ac:dyDescent="0.2">
      <c r="F2766" s="69"/>
      <c r="G2766" s="69"/>
    </row>
    <row r="2767" spans="6:7" x14ac:dyDescent="0.2">
      <c r="F2767" s="69"/>
      <c r="G2767" s="69"/>
    </row>
    <row r="2768" spans="6:7" x14ac:dyDescent="0.2">
      <c r="F2768" s="69"/>
      <c r="G2768" s="69"/>
    </row>
    <row r="2769" spans="6:7" x14ac:dyDescent="0.2">
      <c r="F2769" s="69"/>
      <c r="G2769" s="69"/>
    </row>
    <row r="2770" spans="6:7" x14ac:dyDescent="0.2">
      <c r="F2770" s="69"/>
      <c r="G2770" s="69"/>
    </row>
    <row r="2771" spans="6:7" x14ac:dyDescent="0.2">
      <c r="F2771" s="69"/>
      <c r="G2771" s="69"/>
    </row>
    <row r="2772" spans="6:7" x14ac:dyDescent="0.2">
      <c r="F2772" s="69"/>
      <c r="G2772" s="69"/>
    </row>
    <row r="2773" spans="6:7" x14ac:dyDescent="0.2">
      <c r="F2773" s="69"/>
      <c r="G2773" s="69"/>
    </row>
    <row r="2774" spans="6:7" x14ac:dyDescent="0.2">
      <c r="F2774" s="69"/>
      <c r="G2774" s="69"/>
    </row>
    <row r="2775" spans="6:7" x14ac:dyDescent="0.2">
      <c r="F2775" s="69"/>
      <c r="G2775" s="69"/>
    </row>
    <row r="2776" spans="6:7" x14ac:dyDescent="0.2">
      <c r="F2776" s="69"/>
      <c r="G2776" s="69"/>
    </row>
    <row r="2777" spans="6:7" x14ac:dyDescent="0.2">
      <c r="F2777" s="69"/>
      <c r="G2777" s="69"/>
    </row>
    <row r="2778" spans="6:7" x14ac:dyDescent="0.2">
      <c r="F2778" s="69"/>
      <c r="G2778" s="69"/>
    </row>
    <row r="2779" spans="6:7" x14ac:dyDescent="0.2">
      <c r="F2779" s="69"/>
      <c r="G2779" s="69"/>
    </row>
    <row r="2780" spans="6:7" x14ac:dyDescent="0.2">
      <c r="F2780" s="69"/>
      <c r="G2780" s="69"/>
    </row>
    <row r="2781" spans="6:7" x14ac:dyDescent="0.2">
      <c r="F2781" s="69"/>
      <c r="G2781" s="69"/>
    </row>
    <row r="2782" spans="6:7" x14ac:dyDescent="0.2">
      <c r="F2782" s="69"/>
      <c r="G2782" s="69"/>
    </row>
    <row r="2783" spans="6:7" x14ac:dyDescent="0.2">
      <c r="F2783" s="69"/>
      <c r="G2783" s="69"/>
    </row>
    <row r="2784" spans="6:7" x14ac:dyDescent="0.2">
      <c r="F2784" s="69"/>
      <c r="G2784" s="69"/>
    </row>
    <row r="2785" spans="6:7" x14ac:dyDescent="0.2">
      <c r="F2785" s="69"/>
      <c r="G2785" s="69"/>
    </row>
    <row r="2786" spans="6:7" x14ac:dyDescent="0.2">
      <c r="F2786" s="69"/>
      <c r="G2786" s="69"/>
    </row>
    <row r="2787" spans="6:7" x14ac:dyDescent="0.2">
      <c r="F2787" s="69"/>
      <c r="G2787" s="69"/>
    </row>
    <row r="2788" spans="6:7" x14ac:dyDescent="0.2">
      <c r="F2788" s="69"/>
      <c r="G2788" s="69"/>
    </row>
    <row r="2789" spans="6:7" x14ac:dyDescent="0.2">
      <c r="F2789" s="69"/>
      <c r="G2789" s="69"/>
    </row>
    <row r="2790" spans="6:7" x14ac:dyDescent="0.2">
      <c r="F2790" s="69"/>
      <c r="G2790" s="69"/>
    </row>
    <row r="2791" spans="6:7" x14ac:dyDescent="0.2">
      <c r="F2791" s="69"/>
      <c r="G2791" s="69"/>
    </row>
    <row r="2792" spans="6:7" x14ac:dyDescent="0.2">
      <c r="F2792" s="69"/>
      <c r="G2792" s="69"/>
    </row>
    <row r="2793" spans="6:7" x14ac:dyDescent="0.2">
      <c r="F2793" s="69"/>
      <c r="G2793" s="69"/>
    </row>
    <row r="2794" spans="6:7" x14ac:dyDescent="0.2">
      <c r="F2794" s="69"/>
      <c r="G2794" s="69"/>
    </row>
    <row r="2795" spans="6:7" x14ac:dyDescent="0.2">
      <c r="F2795" s="69"/>
      <c r="G2795" s="69"/>
    </row>
    <row r="2796" spans="6:7" x14ac:dyDescent="0.2">
      <c r="F2796" s="69"/>
      <c r="G2796" s="69"/>
    </row>
    <row r="2797" spans="6:7" x14ac:dyDescent="0.2">
      <c r="F2797" s="69"/>
      <c r="G2797" s="69"/>
    </row>
    <row r="2798" spans="6:7" x14ac:dyDescent="0.2">
      <c r="F2798" s="69"/>
      <c r="G2798" s="69"/>
    </row>
    <row r="2799" spans="6:7" x14ac:dyDescent="0.2">
      <c r="F2799" s="69"/>
      <c r="G2799" s="69"/>
    </row>
    <row r="2800" spans="6:7" x14ac:dyDescent="0.2">
      <c r="F2800" s="69"/>
      <c r="G2800" s="69"/>
    </row>
    <row r="2801" spans="6:7" x14ac:dyDescent="0.2">
      <c r="F2801" s="69"/>
      <c r="G2801" s="69"/>
    </row>
    <row r="2802" spans="6:7" x14ac:dyDescent="0.2">
      <c r="F2802" s="69"/>
      <c r="G2802" s="69"/>
    </row>
    <row r="2803" spans="6:7" x14ac:dyDescent="0.2">
      <c r="F2803" s="69"/>
      <c r="G2803" s="69"/>
    </row>
    <row r="2804" spans="6:7" x14ac:dyDescent="0.2">
      <c r="F2804" s="69"/>
      <c r="G2804" s="69"/>
    </row>
    <row r="2805" spans="6:7" x14ac:dyDescent="0.2">
      <c r="F2805" s="69"/>
      <c r="G2805" s="69"/>
    </row>
    <row r="2806" spans="6:7" x14ac:dyDescent="0.2">
      <c r="F2806" s="69"/>
      <c r="G2806" s="69"/>
    </row>
    <row r="2807" spans="6:7" x14ac:dyDescent="0.2">
      <c r="F2807" s="69"/>
      <c r="G2807" s="69"/>
    </row>
    <row r="2808" spans="6:7" x14ac:dyDescent="0.2">
      <c r="F2808" s="69"/>
      <c r="G2808" s="69"/>
    </row>
    <row r="2809" spans="6:7" x14ac:dyDescent="0.2">
      <c r="F2809" s="69"/>
      <c r="G2809" s="69"/>
    </row>
    <row r="2810" spans="6:7" x14ac:dyDescent="0.2">
      <c r="F2810" s="69"/>
      <c r="G2810" s="69"/>
    </row>
    <row r="2811" spans="6:7" x14ac:dyDescent="0.2">
      <c r="F2811" s="69"/>
      <c r="G2811" s="69"/>
    </row>
    <row r="2812" spans="6:7" x14ac:dyDescent="0.2">
      <c r="F2812" s="69"/>
      <c r="G2812" s="69"/>
    </row>
    <row r="2813" spans="6:7" x14ac:dyDescent="0.2">
      <c r="F2813" s="69"/>
      <c r="G2813" s="69"/>
    </row>
    <row r="2814" spans="6:7" x14ac:dyDescent="0.2">
      <c r="F2814" s="69"/>
      <c r="G2814" s="69"/>
    </row>
    <row r="2815" spans="6:7" x14ac:dyDescent="0.2">
      <c r="F2815" s="69"/>
      <c r="G2815" s="69"/>
    </row>
    <row r="2816" spans="6:7" x14ac:dyDescent="0.2">
      <c r="F2816" s="69"/>
      <c r="G2816" s="69"/>
    </row>
    <row r="2817" spans="6:7" x14ac:dyDescent="0.2">
      <c r="F2817" s="69"/>
      <c r="G2817" s="69"/>
    </row>
    <row r="2818" spans="6:7" x14ac:dyDescent="0.2">
      <c r="F2818" s="69"/>
      <c r="G2818" s="69"/>
    </row>
    <row r="2819" spans="6:7" x14ac:dyDescent="0.2">
      <c r="F2819" s="69"/>
      <c r="G2819" s="69"/>
    </row>
    <row r="2820" spans="6:7" x14ac:dyDescent="0.2">
      <c r="F2820" s="69"/>
      <c r="G2820" s="69"/>
    </row>
    <row r="2821" spans="6:7" x14ac:dyDescent="0.2">
      <c r="F2821" s="69"/>
      <c r="G2821" s="69"/>
    </row>
    <row r="2822" spans="6:7" x14ac:dyDescent="0.2">
      <c r="F2822" s="69"/>
      <c r="G2822" s="69"/>
    </row>
    <row r="2823" spans="6:7" x14ac:dyDescent="0.2">
      <c r="F2823" s="69"/>
      <c r="G2823" s="69"/>
    </row>
    <row r="2824" spans="6:7" x14ac:dyDescent="0.2">
      <c r="F2824" s="69"/>
      <c r="G2824" s="69"/>
    </row>
    <row r="2825" spans="6:7" x14ac:dyDescent="0.2">
      <c r="F2825" s="69"/>
      <c r="G2825" s="69"/>
    </row>
    <row r="2826" spans="6:7" x14ac:dyDescent="0.2">
      <c r="F2826" s="69"/>
      <c r="G2826" s="69"/>
    </row>
    <row r="2827" spans="6:7" x14ac:dyDescent="0.2">
      <c r="F2827" s="69"/>
      <c r="G2827" s="69"/>
    </row>
    <row r="2828" spans="6:7" x14ac:dyDescent="0.2">
      <c r="F2828" s="69"/>
      <c r="G2828" s="69"/>
    </row>
    <row r="2829" spans="6:7" x14ac:dyDescent="0.2">
      <c r="F2829" s="69"/>
      <c r="G2829" s="69"/>
    </row>
    <row r="2830" spans="6:7" x14ac:dyDescent="0.2">
      <c r="F2830" s="69"/>
      <c r="G2830" s="69"/>
    </row>
    <row r="2831" spans="6:7" x14ac:dyDescent="0.2">
      <c r="F2831" s="69"/>
      <c r="G2831" s="69"/>
    </row>
    <row r="2832" spans="6:7" x14ac:dyDescent="0.2">
      <c r="F2832" s="69"/>
      <c r="G2832" s="69"/>
    </row>
    <row r="2833" spans="6:7" x14ac:dyDescent="0.2">
      <c r="F2833" s="69"/>
      <c r="G2833" s="69"/>
    </row>
    <row r="2834" spans="6:7" x14ac:dyDescent="0.2">
      <c r="F2834" s="69"/>
      <c r="G2834" s="69"/>
    </row>
    <row r="2835" spans="6:7" x14ac:dyDescent="0.2">
      <c r="F2835" s="69"/>
      <c r="G2835" s="69"/>
    </row>
    <row r="2836" spans="6:7" x14ac:dyDescent="0.2">
      <c r="F2836" s="69"/>
      <c r="G2836" s="69"/>
    </row>
    <row r="2837" spans="6:7" x14ac:dyDescent="0.2">
      <c r="F2837" s="69"/>
      <c r="G2837" s="69"/>
    </row>
    <row r="2838" spans="6:7" x14ac:dyDescent="0.2">
      <c r="F2838" s="69"/>
      <c r="G2838" s="69"/>
    </row>
    <row r="2839" spans="6:7" x14ac:dyDescent="0.2">
      <c r="F2839" s="69"/>
      <c r="G2839" s="69"/>
    </row>
    <row r="2840" spans="6:7" x14ac:dyDescent="0.2">
      <c r="F2840" s="69"/>
      <c r="G2840" s="69"/>
    </row>
    <row r="2841" spans="6:7" x14ac:dyDescent="0.2">
      <c r="F2841" s="69"/>
      <c r="G2841" s="69"/>
    </row>
    <row r="2842" spans="6:7" x14ac:dyDescent="0.2">
      <c r="F2842" s="69"/>
      <c r="G2842" s="69"/>
    </row>
    <row r="2843" spans="6:7" x14ac:dyDescent="0.2">
      <c r="F2843" s="69"/>
      <c r="G2843" s="69"/>
    </row>
    <row r="2844" spans="6:7" x14ac:dyDescent="0.2">
      <c r="F2844" s="69"/>
      <c r="G2844" s="69"/>
    </row>
    <row r="2845" spans="6:7" x14ac:dyDescent="0.2">
      <c r="F2845" s="69"/>
      <c r="G2845" s="69"/>
    </row>
    <row r="2846" spans="6:7" x14ac:dyDescent="0.2">
      <c r="F2846" s="69"/>
      <c r="G2846" s="69"/>
    </row>
    <row r="2847" spans="6:7" x14ac:dyDescent="0.2">
      <c r="F2847" s="69"/>
      <c r="G2847" s="69"/>
    </row>
    <row r="2848" spans="6:7" x14ac:dyDescent="0.2">
      <c r="F2848" s="69"/>
      <c r="G2848" s="69"/>
    </row>
    <row r="2849" spans="6:7" x14ac:dyDescent="0.2">
      <c r="F2849" s="69"/>
      <c r="G2849" s="69"/>
    </row>
    <row r="2850" spans="6:7" x14ac:dyDescent="0.2">
      <c r="F2850" s="69"/>
      <c r="G2850" s="69"/>
    </row>
    <row r="2851" spans="6:7" x14ac:dyDescent="0.2">
      <c r="F2851" s="69"/>
      <c r="G2851" s="69"/>
    </row>
    <row r="2852" spans="6:7" x14ac:dyDescent="0.2">
      <c r="F2852" s="69"/>
      <c r="G2852" s="69"/>
    </row>
    <row r="2853" spans="6:7" x14ac:dyDescent="0.2">
      <c r="F2853" s="69"/>
      <c r="G2853" s="69"/>
    </row>
    <row r="2854" spans="6:7" x14ac:dyDescent="0.2">
      <c r="F2854" s="69"/>
      <c r="G2854" s="69"/>
    </row>
    <row r="2855" spans="6:7" x14ac:dyDescent="0.2">
      <c r="F2855" s="69"/>
      <c r="G2855" s="69"/>
    </row>
    <row r="2856" spans="6:7" x14ac:dyDescent="0.2">
      <c r="F2856" s="69"/>
      <c r="G2856" s="69"/>
    </row>
    <row r="2857" spans="6:7" x14ac:dyDescent="0.2">
      <c r="F2857" s="69"/>
      <c r="G2857" s="69"/>
    </row>
    <row r="2858" spans="6:7" x14ac:dyDescent="0.2">
      <c r="F2858" s="69"/>
      <c r="G2858" s="69"/>
    </row>
    <row r="2859" spans="6:7" x14ac:dyDescent="0.2">
      <c r="F2859" s="69"/>
      <c r="G2859" s="69"/>
    </row>
    <row r="2860" spans="6:7" x14ac:dyDescent="0.2">
      <c r="F2860" s="69"/>
      <c r="G2860" s="69"/>
    </row>
    <row r="2861" spans="6:7" x14ac:dyDescent="0.2">
      <c r="F2861" s="69"/>
      <c r="G2861" s="69"/>
    </row>
    <row r="2862" spans="6:7" x14ac:dyDescent="0.2">
      <c r="F2862" s="69"/>
      <c r="G2862" s="69"/>
    </row>
    <row r="2863" spans="6:7" x14ac:dyDescent="0.2">
      <c r="F2863" s="69"/>
      <c r="G2863" s="69"/>
    </row>
    <row r="2864" spans="6:7" x14ac:dyDescent="0.2">
      <c r="F2864" s="69"/>
      <c r="G2864" s="69"/>
    </row>
    <row r="2865" spans="6:7" x14ac:dyDescent="0.2">
      <c r="F2865" s="69"/>
      <c r="G2865" s="69"/>
    </row>
    <row r="2866" spans="6:7" x14ac:dyDescent="0.2">
      <c r="F2866" s="69"/>
      <c r="G2866" s="69"/>
    </row>
    <row r="2867" spans="6:7" x14ac:dyDescent="0.2">
      <c r="F2867" s="69"/>
      <c r="G2867" s="69"/>
    </row>
    <row r="2868" spans="6:7" x14ac:dyDescent="0.2">
      <c r="F2868" s="69"/>
      <c r="G2868" s="69"/>
    </row>
    <row r="2869" spans="6:7" x14ac:dyDescent="0.2">
      <c r="F2869" s="69"/>
      <c r="G2869" s="69"/>
    </row>
    <row r="2870" spans="6:7" x14ac:dyDescent="0.2">
      <c r="F2870" s="69"/>
      <c r="G2870" s="69"/>
    </row>
    <row r="2871" spans="6:7" x14ac:dyDescent="0.2">
      <c r="F2871" s="69"/>
      <c r="G2871" s="69"/>
    </row>
    <row r="2872" spans="6:7" x14ac:dyDescent="0.2">
      <c r="F2872" s="69"/>
      <c r="G2872" s="69"/>
    </row>
    <row r="2873" spans="6:7" x14ac:dyDescent="0.2">
      <c r="F2873" s="69"/>
      <c r="G2873" s="69"/>
    </row>
    <row r="2874" spans="6:7" x14ac:dyDescent="0.2">
      <c r="F2874" s="69"/>
      <c r="G2874" s="69"/>
    </row>
    <row r="2875" spans="6:7" x14ac:dyDescent="0.2">
      <c r="F2875" s="69"/>
      <c r="G2875" s="69"/>
    </row>
    <row r="2876" spans="6:7" x14ac:dyDescent="0.2">
      <c r="F2876" s="69"/>
      <c r="G2876" s="69"/>
    </row>
    <row r="2877" spans="6:7" x14ac:dyDescent="0.2">
      <c r="F2877" s="69"/>
      <c r="G2877" s="69"/>
    </row>
    <row r="2878" spans="6:7" x14ac:dyDescent="0.2">
      <c r="F2878" s="69"/>
      <c r="G2878" s="69"/>
    </row>
    <row r="2879" spans="6:7" x14ac:dyDescent="0.2">
      <c r="F2879" s="69"/>
      <c r="G2879" s="69"/>
    </row>
    <row r="2880" spans="6:7" x14ac:dyDescent="0.2">
      <c r="F2880" s="69"/>
      <c r="G2880" s="69"/>
    </row>
    <row r="2881" spans="6:7" x14ac:dyDescent="0.2">
      <c r="F2881" s="69"/>
      <c r="G2881" s="69"/>
    </row>
    <row r="2882" spans="6:7" x14ac:dyDescent="0.2">
      <c r="F2882" s="69"/>
      <c r="G2882" s="69"/>
    </row>
    <row r="2883" spans="6:7" x14ac:dyDescent="0.2">
      <c r="F2883" s="69"/>
      <c r="G2883" s="69"/>
    </row>
    <row r="2884" spans="6:7" x14ac:dyDescent="0.2">
      <c r="F2884" s="69"/>
      <c r="G2884" s="69"/>
    </row>
    <row r="2885" spans="6:7" x14ac:dyDescent="0.2">
      <c r="F2885" s="69"/>
      <c r="G2885" s="69"/>
    </row>
    <row r="2886" spans="6:7" x14ac:dyDescent="0.2">
      <c r="F2886" s="69"/>
      <c r="G2886" s="69"/>
    </row>
    <row r="2887" spans="6:7" x14ac:dyDescent="0.2">
      <c r="F2887" s="69"/>
      <c r="G2887" s="69"/>
    </row>
    <row r="2888" spans="6:7" x14ac:dyDescent="0.2">
      <c r="F2888" s="69"/>
      <c r="G2888" s="69"/>
    </row>
    <row r="2889" spans="6:7" x14ac:dyDescent="0.2">
      <c r="F2889" s="69"/>
      <c r="G2889" s="69"/>
    </row>
    <row r="2890" spans="6:7" x14ac:dyDescent="0.2">
      <c r="F2890" s="69"/>
      <c r="G2890" s="69"/>
    </row>
    <row r="2891" spans="6:7" x14ac:dyDescent="0.2">
      <c r="F2891" s="69"/>
      <c r="G2891" s="69"/>
    </row>
    <row r="2892" spans="6:7" x14ac:dyDescent="0.2">
      <c r="F2892" s="69"/>
      <c r="G2892" s="69"/>
    </row>
    <row r="2893" spans="6:7" x14ac:dyDescent="0.2">
      <c r="F2893" s="69"/>
      <c r="G2893" s="69"/>
    </row>
    <row r="2894" spans="6:7" x14ac:dyDescent="0.2">
      <c r="F2894" s="69"/>
      <c r="G2894" s="69"/>
    </row>
    <row r="2895" spans="6:7" x14ac:dyDescent="0.2">
      <c r="F2895" s="69"/>
      <c r="G2895" s="69"/>
    </row>
    <row r="2896" spans="6:7" x14ac:dyDescent="0.2">
      <c r="F2896" s="69"/>
      <c r="G2896" s="69"/>
    </row>
    <row r="2897" spans="6:7" x14ac:dyDescent="0.2">
      <c r="F2897" s="69"/>
      <c r="G2897" s="69"/>
    </row>
    <row r="2898" spans="6:7" x14ac:dyDescent="0.2">
      <c r="F2898" s="69"/>
      <c r="G2898" s="69"/>
    </row>
    <row r="2899" spans="6:7" x14ac:dyDescent="0.2">
      <c r="F2899" s="69"/>
      <c r="G2899" s="69"/>
    </row>
    <row r="2900" spans="6:7" x14ac:dyDescent="0.2">
      <c r="F2900" s="69"/>
      <c r="G2900" s="69"/>
    </row>
    <row r="2901" spans="6:7" x14ac:dyDescent="0.2">
      <c r="F2901" s="69"/>
      <c r="G2901" s="69"/>
    </row>
    <row r="2902" spans="6:7" x14ac:dyDescent="0.2">
      <c r="F2902" s="69"/>
      <c r="G2902" s="69"/>
    </row>
    <row r="2903" spans="6:7" x14ac:dyDescent="0.2">
      <c r="F2903" s="69"/>
      <c r="G2903" s="69"/>
    </row>
    <row r="2904" spans="6:7" x14ac:dyDescent="0.2">
      <c r="F2904" s="69"/>
      <c r="G2904" s="69"/>
    </row>
    <row r="2905" spans="6:7" x14ac:dyDescent="0.2">
      <c r="F2905" s="69"/>
      <c r="G2905" s="69"/>
    </row>
    <row r="2906" spans="6:7" x14ac:dyDescent="0.2">
      <c r="F2906" s="69"/>
      <c r="G2906" s="69"/>
    </row>
    <row r="2907" spans="6:7" x14ac:dyDescent="0.2">
      <c r="F2907" s="69"/>
      <c r="G2907" s="69"/>
    </row>
    <row r="2908" spans="6:7" x14ac:dyDescent="0.2">
      <c r="F2908" s="69"/>
      <c r="G2908" s="69"/>
    </row>
    <row r="2909" spans="6:7" x14ac:dyDescent="0.2">
      <c r="F2909" s="69"/>
      <c r="G2909" s="69"/>
    </row>
    <row r="2910" spans="6:7" x14ac:dyDescent="0.2">
      <c r="F2910" s="69"/>
      <c r="G2910" s="69"/>
    </row>
    <row r="2911" spans="6:7" x14ac:dyDescent="0.2">
      <c r="F2911" s="69"/>
      <c r="G2911" s="69"/>
    </row>
    <row r="2912" spans="6:7" x14ac:dyDescent="0.2">
      <c r="F2912" s="69"/>
      <c r="G2912" s="69"/>
    </row>
    <row r="2913" spans="6:7" x14ac:dyDescent="0.2">
      <c r="F2913" s="69"/>
      <c r="G2913" s="69"/>
    </row>
    <row r="2914" spans="6:7" x14ac:dyDescent="0.2">
      <c r="F2914" s="69"/>
      <c r="G2914" s="69"/>
    </row>
    <row r="2915" spans="6:7" x14ac:dyDescent="0.2">
      <c r="F2915" s="69"/>
      <c r="G2915" s="69"/>
    </row>
    <row r="2916" spans="6:7" x14ac:dyDescent="0.2">
      <c r="F2916" s="69"/>
      <c r="G2916" s="69"/>
    </row>
    <row r="2917" spans="6:7" x14ac:dyDescent="0.2">
      <c r="F2917" s="69"/>
      <c r="G2917" s="69"/>
    </row>
    <row r="2918" spans="6:7" x14ac:dyDescent="0.2">
      <c r="F2918" s="69"/>
      <c r="G2918" s="69"/>
    </row>
    <row r="2919" spans="6:7" x14ac:dyDescent="0.2">
      <c r="F2919" s="69"/>
      <c r="G2919" s="69"/>
    </row>
    <row r="2920" spans="6:7" x14ac:dyDescent="0.2">
      <c r="F2920" s="69"/>
      <c r="G2920" s="69"/>
    </row>
    <row r="2921" spans="6:7" x14ac:dyDescent="0.2">
      <c r="F2921" s="69"/>
      <c r="G2921" s="69"/>
    </row>
    <row r="2922" spans="6:7" x14ac:dyDescent="0.2">
      <c r="F2922" s="69"/>
      <c r="G2922" s="69"/>
    </row>
    <row r="2923" spans="6:7" x14ac:dyDescent="0.2">
      <c r="F2923" s="69"/>
      <c r="G2923" s="69"/>
    </row>
    <row r="2924" spans="6:7" x14ac:dyDescent="0.2">
      <c r="F2924" s="69"/>
      <c r="G2924" s="69"/>
    </row>
    <row r="2925" spans="6:7" x14ac:dyDescent="0.2">
      <c r="F2925" s="69"/>
      <c r="G2925" s="69"/>
    </row>
    <row r="2926" spans="6:7" x14ac:dyDescent="0.2">
      <c r="F2926" s="69"/>
      <c r="G2926" s="69"/>
    </row>
    <row r="2927" spans="6:7" x14ac:dyDescent="0.2">
      <c r="F2927" s="69"/>
      <c r="G2927" s="69"/>
    </row>
    <row r="2928" spans="6:7" x14ac:dyDescent="0.2">
      <c r="F2928" s="69"/>
      <c r="G2928" s="69"/>
    </row>
    <row r="2929" spans="6:7" x14ac:dyDescent="0.2">
      <c r="F2929" s="69"/>
      <c r="G2929" s="69"/>
    </row>
    <row r="2930" spans="6:7" x14ac:dyDescent="0.2">
      <c r="F2930" s="69"/>
      <c r="G2930" s="69"/>
    </row>
    <row r="2931" spans="6:7" x14ac:dyDescent="0.2">
      <c r="F2931" s="69"/>
      <c r="G2931" s="69"/>
    </row>
    <row r="2932" spans="6:7" x14ac:dyDescent="0.2">
      <c r="F2932" s="69"/>
      <c r="G2932" s="69"/>
    </row>
    <row r="2933" spans="6:7" x14ac:dyDescent="0.2">
      <c r="F2933" s="69"/>
      <c r="G2933" s="69"/>
    </row>
    <row r="2934" spans="6:7" x14ac:dyDescent="0.2">
      <c r="F2934" s="69"/>
      <c r="G2934" s="69"/>
    </row>
    <row r="2935" spans="6:7" x14ac:dyDescent="0.2">
      <c r="F2935" s="69"/>
      <c r="G2935" s="69"/>
    </row>
    <row r="2936" spans="6:7" x14ac:dyDescent="0.2">
      <c r="F2936" s="69"/>
      <c r="G2936" s="69"/>
    </row>
    <row r="2937" spans="6:7" x14ac:dyDescent="0.2">
      <c r="F2937" s="69"/>
      <c r="G2937" s="69"/>
    </row>
    <row r="2938" spans="6:7" x14ac:dyDescent="0.2">
      <c r="F2938" s="69"/>
      <c r="G2938" s="69"/>
    </row>
    <row r="2939" spans="6:7" x14ac:dyDescent="0.2">
      <c r="F2939" s="69"/>
      <c r="G2939" s="69"/>
    </row>
    <row r="2940" spans="6:7" x14ac:dyDescent="0.2">
      <c r="F2940" s="69"/>
      <c r="G2940" s="69"/>
    </row>
    <row r="2941" spans="6:7" x14ac:dyDescent="0.2">
      <c r="F2941" s="69"/>
      <c r="G2941" s="69"/>
    </row>
    <row r="2942" spans="6:7" x14ac:dyDescent="0.2">
      <c r="F2942" s="69"/>
      <c r="G2942" s="69"/>
    </row>
    <row r="2943" spans="6:7" x14ac:dyDescent="0.2">
      <c r="F2943" s="69"/>
      <c r="G2943" s="69"/>
    </row>
    <row r="2944" spans="6:7" x14ac:dyDescent="0.2">
      <c r="F2944" s="69"/>
      <c r="G2944" s="69"/>
    </row>
    <row r="2945" spans="6:7" x14ac:dyDescent="0.2">
      <c r="F2945" s="69"/>
      <c r="G2945" s="69"/>
    </row>
    <row r="2946" spans="6:7" x14ac:dyDescent="0.2">
      <c r="F2946" s="69"/>
      <c r="G2946" s="69"/>
    </row>
    <row r="2947" spans="6:7" x14ac:dyDescent="0.2">
      <c r="F2947" s="69"/>
      <c r="G2947" s="69"/>
    </row>
    <row r="2948" spans="6:7" x14ac:dyDescent="0.2">
      <c r="F2948" s="69"/>
      <c r="G2948" s="69"/>
    </row>
    <row r="2949" spans="6:7" x14ac:dyDescent="0.2">
      <c r="F2949" s="69"/>
      <c r="G2949" s="69"/>
    </row>
    <row r="2950" spans="6:7" x14ac:dyDescent="0.2">
      <c r="F2950" s="69"/>
      <c r="G2950" s="69"/>
    </row>
    <row r="2951" spans="6:7" x14ac:dyDescent="0.2">
      <c r="F2951" s="69"/>
      <c r="G2951" s="69"/>
    </row>
    <row r="2952" spans="6:7" x14ac:dyDescent="0.2">
      <c r="F2952" s="69"/>
      <c r="G2952" s="69"/>
    </row>
    <row r="2953" spans="6:7" x14ac:dyDescent="0.2">
      <c r="F2953" s="69"/>
      <c r="G2953" s="69"/>
    </row>
    <row r="2954" spans="6:7" x14ac:dyDescent="0.2">
      <c r="F2954" s="69"/>
      <c r="G2954" s="69"/>
    </row>
    <row r="2955" spans="6:7" x14ac:dyDescent="0.2">
      <c r="F2955" s="69"/>
      <c r="G2955" s="69"/>
    </row>
    <row r="2956" spans="6:7" x14ac:dyDescent="0.2">
      <c r="F2956" s="69"/>
      <c r="G2956" s="69"/>
    </row>
    <row r="2957" spans="6:7" x14ac:dyDescent="0.2">
      <c r="F2957" s="69"/>
      <c r="G2957" s="69"/>
    </row>
    <row r="2958" spans="6:7" x14ac:dyDescent="0.2">
      <c r="F2958" s="69"/>
      <c r="G2958" s="69"/>
    </row>
    <row r="2959" spans="6:7" x14ac:dyDescent="0.2">
      <c r="F2959" s="69"/>
      <c r="G2959" s="69"/>
    </row>
    <row r="2960" spans="6:7" x14ac:dyDescent="0.2">
      <c r="F2960" s="69"/>
      <c r="G2960" s="69"/>
    </row>
    <row r="2961" spans="6:7" x14ac:dyDescent="0.2">
      <c r="F2961" s="69"/>
      <c r="G2961" s="69"/>
    </row>
    <row r="2962" spans="6:7" x14ac:dyDescent="0.2">
      <c r="F2962" s="69"/>
      <c r="G2962" s="69"/>
    </row>
    <row r="2963" spans="6:7" x14ac:dyDescent="0.2">
      <c r="F2963" s="69"/>
      <c r="G2963" s="69"/>
    </row>
    <row r="2964" spans="6:7" x14ac:dyDescent="0.2">
      <c r="F2964" s="69"/>
      <c r="G2964" s="69"/>
    </row>
    <row r="2965" spans="6:7" x14ac:dyDescent="0.2">
      <c r="F2965" s="69"/>
      <c r="G2965" s="69"/>
    </row>
    <row r="2966" spans="6:7" x14ac:dyDescent="0.2">
      <c r="F2966" s="69"/>
      <c r="G2966" s="69"/>
    </row>
    <row r="2967" spans="6:7" x14ac:dyDescent="0.2">
      <c r="F2967" s="69"/>
      <c r="G2967" s="69"/>
    </row>
    <row r="2968" spans="6:7" x14ac:dyDescent="0.2">
      <c r="F2968" s="69"/>
      <c r="G2968" s="69"/>
    </row>
    <row r="2969" spans="6:7" x14ac:dyDescent="0.2">
      <c r="F2969" s="69"/>
      <c r="G2969" s="69"/>
    </row>
    <row r="2970" spans="6:7" x14ac:dyDescent="0.2">
      <c r="F2970" s="69"/>
      <c r="G2970" s="69"/>
    </row>
    <row r="2971" spans="6:7" x14ac:dyDescent="0.2">
      <c r="F2971" s="69"/>
      <c r="G2971" s="69"/>
    </row>
    <row r="2972" spans="6:7" x14ac:dyDescent="0.2">
      <c r="F2972" s="69"/>
      <c r="G2972" s="69"/>
    </row>
    <row r="2973" spans="6:7" x14ac:dyDescent="0.2">
      <c r="F2973" s="69"/>
      <c r="G2973" s="69"/>
    </row>
    <row r="2974" spans="6:7" x14ac:dyDescent="0.2">
      <c r="F2974" s="69"/>
      <c r="G2974" s="69"/>
    </row>
    <row r="2975" spans="6:7" x14ac:dyDescent="0.2">
      <c r="F2975" s="69"/>
      <c r="G2975" s="69"/>
    </row>
    <row r="2976" spans="6:7" x14ac:dyDescent="0.2">
      <c r="F2976" s="69"/>
      <c r="G2976" s="69"/>
    </row>
    <row r="2977" spans="6:7" x14ac:dyDescent="0.2">
      <c r="F2977" s="69"/>
      <c r="G2977" s="69"/>
    </row>
    <row r="2978" spans="6:7" x14ac:dyDescent="0.2">
      <c r="F2978" s="69"/>
      <c r="G2978" s="69"/>
    </row>
    <row r="2979" spans="6:7" x14ac:dyDescent="0.2">
      <c r="F2979" s="69"/>
      <c r="G2979" s="69"/>
    </row>
    <row r="2980" spans="6:7" x14ac:dyDescent="0.2">
      <c r="F2980" s="69"/>
      <c r="G2980" s="69"/>
    </row>
    <row r="2981" spans="6:7" x14ac:dyDescent="0.2">
      <c r="F2981" s="69"/>
      <c r="G2981" s="69"/>
    </row>
    <row r="2982" spans="6:7" x14ac:dyDescent="0.2">
      <c r="F2982" s="69"/>
      <c r="G2982" s="69"/>
    </row>
    <row r="2983" spans="6:7" x14ac:dyDescent="0.2">
      <c r="F2983" s="69"/>
      <c r="G2983" s="69"/>
    </row>
    <row r="2984" spans="6:7" x14ac:dyDescent="0.2">
      <c r="F2984" s="69"/>
      <c r="G2984" s="69"/>
    </row>
    <row r="2985" spans="6:7" x14ac:dyDescent="0.2">
      <c r="F2985" s="69"/>
      <c r="G2985" s="69"/>
    </row>
    <row r="2986" spans="6:7" x14ac:dyDescent="0.2">
      <c r="F2986" s="69"/>
      <c r="G2986" s="69"/>
    </row>
    <row r="2987" spans="6:7" x14ac:dyDescent="0.2">
      <c r="F2987" s="69"/>
      <c r="G2987" s="69"/>
    </row>
    <row r="2988" spans="6:7" x14ac:dyDescent="0.2">
      <c r="F2988" s="69"/>
      <c r="G2988" s="69"/>
    </row>
    <row r="2989" spans="6:7" x14ac:dyDescent="0.2">
      <c r="F2989" s="69"/>
      <c r="G2989" s="69"/>
    </row>
    <row r="2990" spans="6:7" x14ac:dyDescent="0.2">
      <c r="F2990" s="69"/>
      <c r="G2990" s="69"/>
    </row>
    <row r="2991" spans="6:7" x14ac:dyDescent="0.2">
      <c r="F2991" s="69"/>
      <c r="G2991" s="69"/>
    </row>
    <row r="2992" spans="6:7" x14ac:dyDescent="0.2">
      <c r="F2992" s="69"/>
      <c r="G2992" s="69"/>
    </row>
    <row r="2993" spans="6:7" x14ac:dyDescent="0.2">
      <c r="F2993" s="69"/>
      <c r="G2993" s="69"/>
    </row>
    <row r="2994" spans="6:7" x14ac:dyDescent="0.2">
      <c r="F2994" s="69"/>
      <c r="G2994" s="69"/>
    </row>
    <row r="2995" spans="6:7" x14ac:dyDescent="0.2">
      <c r="F2995" s="69"/>
      <c r="G2995" s="69"/>
    </row>
    <row r="2996" spans="6:7" x14ac:dyDescent="0.2">
      <c r="F2996" s="69"/>
      <c r="G2996" s="69"/>
    </row>
    <row r="2997" spans="6:7" x14ac:dyDescent="0.2">
      <c r="F2997" s="69"/>
      <c r="G2997" s="69"/>
    </row>
    <row r="2998" spans="6:7" x14ac:dyDescent="0.2">
      <c r="F2998" s="69"/>
      <c r="G2998" s="69"/>
    </row>
    <row r="2999" spans="6:7" x14ac:dyDescent="0.2">
      <c r="F2999" s="69"/>
      <c r="G2999" s="69"/>
    </row>
    <row r="3000" spans="6:7" x14ac:dyDescent="0.2">
      <c r="F3000" s="69"/>
      <c r="G3000" s="69"/>
    </row>
    <row r="3001" spans="6:7" x14ac:dyDescent="0.2">
      <c r="F3001" s="69"/>
      <c r="G3001" s="69"/>
    </row>
    <row r="3002" spans="6:7" x14ac:dyDescent="0.2">
      <c r="F3002" s="69"/>
      <c r="G3002" s="69"/>
    </row>
    <row r="3003" spans="6:7" x14ac:dyDescent="0.2">
      <c r="F3003" s="69"/>
      <c r="G3003" s="69"/>
    </row>
    <row r="3004" spans="6:7" x14ac:dyDescent="0.2">
      <c r="F3004" s="69"/>
      <c r="G3004" s="69"/>
    </row>
    <row r="3005" spans="6:7" x14ac:dyDescent="0.2">
      <c r="F3005" s="69"/>
      <c r="G3005" s="69"/>
    </row>
    <row r="3006" spans="6:7" x14ac:dyDescent="0.2">
      <c r="F3006" s="69"/>
      <c r="G3006" s="69"/>
    </row>
    <row r="3007" spans="6:7" x14ac:dyDescent="0.2">
      <c r="F3007" s="69"/>
      <c r="G3007" s="69"/>
    </row>
    <row r="3008" spans="6:7" x14ac:dyDescent="0.2">
      <c r="F3008" s="69"/>
      <c r="G3008" s="69"/>
    </row>
    <row r="3009" spans="6:7" x14ac:dyDescent="0.2">
      <c r="F3009" s="69"/>
      <c r="G3009" s="69"/>
    </row>
    <row r="3010" spans="6:7" x14ac:dyDescent="0.2">
      <c r="F3010" s="69"/>
      <c r="G3010" s="69"/>
    </row>
    <row r="3011" spans="6:7" x14ac:dyDescent="0.2">
      <c r="F3011" s="69"/>
      <c r="G3011" s="69"/>
    </row>
    <row r="3012" spans="6:7" x14ac:dyDescent="0.2">
      <c r="F3012" s="69"/>
      <c r="G3012" s="69"/>
    </row>
    <row r="3013" spans="6:7" x14ac:dyDescent="0.2">
      <c r="F3013" s="69"/>
      <c r="G3013" s="69"/>
    </row>
    <row r="3014" spans="6:7" x14ac:dyDescent="0.2">
      <c r="F3014" s="69"/>
      <c r="G3014" s="69"/>
    </row>
    <row r="3015" spans="6:7" x14ac:dyDescent="0.2">
      <c r="F3015" s="69"/>
      <c r="G3015" s="69"/>
    </row>
    <row r="3016" spans="6:7" x14ac:dyDescent="0.2">
      <c r="F3016" s="69"/>
      <c r="G3016" s="69"/>
    </row>
    <row r="3017" spans="6:7" x14ac:dyDescent="0.2">
      <c r="F3017" s="69"/>
      <c r="G3017" s="69"/>
    </row>
    <row r="3018" spans="6:7" x14ac:dyDescent="0.2">
      <c r="F3018" s="69"/>
      <c r="G3018" s="69"/>
    </row>
    <row r="3019" spans="6:7" x14ac:dyDescent="0.2">
      <c r="F3019" s="69"/>
      <c r="G3019" s="69"/>
    </row>
    <row r="3020" spans="6:7" x14ac:dyDescent="0.2">
      <c r="F3020" s="69"/>
      <c r="G3020" s="69"/>
    </row>
    <row r="3021" spans="6:7" x14ac:dyDescent="0.2">
      <c r="F3021" s="69"/>
      <c r="G3021" s="69"/>
    </row>
    <row r="3022" spans="6:7" x14ac:dyDescent="0.2">
      <c r="F3022" s="69"/>
      <c r="G3022" s="69"/>
    </row>
    <row r="3023" spans="6:7" x14ac:dyDescent="0.2">
      <c r="F3023" s="69"/>
      <c r="G3023" s="69"/>
    </row>
    <row r="3024" spans="6:7" x14ac:dyDescent="0.2">
      <c r="F3024" s="69"/>
      <c r="G3024" s="69"/>
    </row>
    <row r="3025" spans="6:7" x14ac:dyDescent="0.2">
      <c r="F3025" s="69"/>
      <c r="G3025" s="69"/>
    </row>
    <row r="3026" spans="6:7" x14ac:dyDescent="0.2">
      <c r="F3026" s="69"/>
      <c r="G3026" s="69"/>
    </row>
    <row r="3027" spans="6:7" x14ac:dyDescent="0.2">
      <c r="F3027" s="69"/>
      <c r="G3027" s="69"/>
    </row>
    <row r="3028" spans="6:7" x14ac:dyDescent="0.2">
      <c r="F3028" s="69"/>
      <c r="G3028" s="69"/>
    </row>
    <row r="3029" spans="6:7" x14ac:dyDescent="0.2">
      <c r="F3029" s="69"/>
      <c r="G3029" s="69"/>
    </row>
    <row r="3030" spans="6:7" x14ac:dyDescent="0.2">
      <c r="F3030" s="69"/>
      <c r="G3030" s="69"/>
    </row>
    <row r="3031" spans="6:7" x14ac:dyDescent="0.2">
      <c r="F3031" s="69"/>
      <c r="G3031" s="69"/>
    </row>
    <row r="3032" spans="6:7" x14ac:dyDescent="0.2">
      <c r="F3032" s="69"/>
      <c r="G3032" s="69"/>
    </row>
    <row r="3033" spans="6:7" x14ac:dyDescent="0.2">
      <c r="F3033" s="69"/>
      <c r="G3033" s="69"/>
    </row>
    <row r="3034" spans="6:7" x14ac:dyDescent="0.2">
      <c r="F3034" s="69"/>
      <c r="G3034" s="69"/>
    </row>
    <row r="3035" spans="6:7" x14ac:dyDescent="0.2">
      <c r="F3035" s="69"/>
      <c r="G3035" s="69"/>
    </row>
    <row r="3036" spans="6:7" x14ac:dyDescent="0.2">
      <c r="F3036" s="69"/>
      <c r="G3036" s="69"/>
    </row>
    <row r="3037" spans="6:7" x14ac:dyDescent="0.2">
      <c r="F3037" s="69"/>
      <c r="G3037" s="69"/>
    </row>
    <row r="3038" spans="6:7" x14ac:dyDescent="0.2">
      <c r="F3038" s="69"/>
      <c r="G3038" s="69"/>
    </row>
    <row r="3039" spans="6:7" x14ac:dyDescent="0.2">
      <c r="F3039" s="69"/>
      <c r="G3039" s="69"/>
    </row>
    <row r="3040" spans="6:7" x14ac:dyDescent="0.2">
      <c r="F3040" s="69"/>
      <c r="G3040" s="69"/>
    </row>
    <row r="3041" spans="6:7" x14ac:dyDescent="0.2">
      <c r="F3041" s="69"/>
      <c r="G3041" s="69"/>
    </row>
    <row r="3042" spans="6:7" x14ac:dyDescent="0.2">
      <c r="F3042" s="69"/>
      <c r="G3042" s="69"/>
    </row>
    <row r="3043" spans="6:7" x14ac:dyDescent="0.2">
      <c r="F3043" s="69"/>
      <c r="G3043" s="69"/>
    </row>
    <row r="3044" spans="6:7" x14ac:dyDescent="0.2">
      <c r="F3044" s="69"/>
      <c r="G3044" s="69"/>
    </row>
    <row r="3045" spans="6:7" x14ac:dyDescent="0.2">
      <c r="F3045" s="69"/>
      <c r="G3045" s="69"/>
    </row>
    <row r="3046" spans="6:7" x14ac:dyDescent="0.2">
      <c r="F3046" s="69"/>
      <c r="G3046" s="69"/>
    </row>
    <row r="3047" spans="6:7" x14ac:dyDescent="0.2">
      <c r="F3047" s="69"/>
      <c r="G3047" s="69"/>
    </row>
    <row r="3048" spans="6:7" x14ac:dyDescent="0.2">
      <c r="F3048" s="69"/>
      <c r="G3048" s="69"/>
    </row>
    <row r="3049" spans="6:7" x14ac:dyDescent="0.2">
      <c r="F3049" s="69"/>
      <c r="G3049" s="69"/>
    </row>
    <row r="3050" spans="6:7" x14ac:dyDescent="0.2">
      <c r="F3050" s="69"/>
      <c r="G3050" s="69"/>
    </row>
    <row r="3051" spans="6:7" x14ac:dyDescent="0.2">
      <c r="F3051" s="69"/>
      <c r="G3051" s="69"/>
    </row>
    <row r="3052" spans="6:7" x14ac:dyDescent="0.2">
      <c r="F3052" s="69"/>
      <c r="G3052" s="69"/>
    </row>
    <row r="3053" spans="6:7" x14ac:dyDescent="0.2">
      <c r="F3053" s="69"/>
      <c r="G3053" s="69"/>
    </row>
    <row r="3054" spans="6:7" x14ac:dyDescent="0.2">
      <c r="F3054" s="69"/>
      <c r="G3054" s="69"/>
    </row>
    <row r="3055" spans="6:7" x14ac:dyDescent="0.2">
      <c r="F3055" s="69"/>
      <c r="G3055" s="69"/>
    </row>
    <row r="3056" spans="6:7" x14ac:dyDescent="0.2">
      <c r="F3056" s="69"/>
      <c r="G3056" s="69"/>
    </row>
    <row r="3057" spans="6:7" x14ac:dyDescent="0.2">
      <c r="F3057" s="69"/>
      <c r="G3057" s="69"/>
    </row>
    <row r="3058" spans="6:7" x14ac:dyDescent="0.2">
      <c r="F3058" s="69"/>
      <c r="G3058" s="69"/>
    </row>
    <row r="3059" spans="6:7" x14ac:dyDescent="0.2">
      <c r="F3059" s="69"/>
      <c r="G3059" s="69"/>
    </row>
    <row r="3060" spans="6:7" x14ac:dyDescent="0.2">
      <c r="F3060" s="69"/>
      <c r="G3060" s="69"/>
    </row>
    <row r="3061" spans="6:7" x14ac:dyDescent="0.2">
      <c r="F3061" s="69"/>
      <c r="G3061" s="69"/>
    </row>
    <row r="3062" spans="6:7" x14ac:dyDescent="0.2">
      <c r="F3062" s="69"/>
      <c r="G3062" s="69"/>
    </row>
    <row r="3063" spans="6:7" x14ac:dyDescent="0.2">
      <c r="F3063" s="69"/>
      <c r="G3063" s="69"/>
    </row>
    <row r="3064" spans="6:7" x14ac:dyDescent="0.2">
      <c r="F3064" s="69"/>
      <c r="G3064" s="69"/>
    </row>
    <row r="3065" spans="6:7" x14ac:dyDescent="0.2">
      <c r="F3065" s="69"/>
      <c r="G3065" s="69"/>
    </row>
    <row r="3066" spans="6:7" x14ac:dyDescent="0.2">
      <c r="F3066" s="69"/>
      <c r="G3066" s="69"/>
    </row>
    <row r="3067" spans="6:7" x14ac:dyDescent="0.2">
      <c r="F3067" s="69"/>
      <c r="G3067" s="69"/>
    </row>
    <row r="3068" spans="6:7" x14ac:dyDescent="0.2">
      <c r="F3068" s="69"/>
      <c r="G3068" s="69"/>
    </row>
    <row r="3069" spans="6:7" x14ac:dyDescent="0.2">
      <c r="F3069" s="69"/>
      <c r="G3069" s="69"/>
    </row>
    <row r="3070" spans="6:7" x14ac:dyDescent="0.2">
      <c r="F3070" s="69"/>
      <c r="G3070" s="69"/>
    </row>
    <row r="3071" spans="6:7" x14ac:dyDescent="0.2">
      <c r="F3071" s="69"/>
      <c r="G3071" s="69"/>
    </row>
    <row r="3072" spans="6:7" x14ac:dyDescent="0.2">
      <c r="F3072" s="69"/>
      <c r="G3072" s="69"/>
    </row>
    <row r="3073" spans="6:7" x14ac:dyDescent="0.2">
      <c r="F3073" s="69"/>
      <c r="G3073" s="69"/>
    </row>
    <row r="3074" spans="6:7" x14ac:dyDescent="0.2">
      <c r="F3074" s="69"/>
      <c r="G3074" s="69"/>
    </row>
    <row r="3075" spans="6:7" x14ac:dyDescent="0.2">
      <c r="F3075" s="69"/>
      <c r="G3075" s="69"/>
    </row>
    <row r="3076" spans="6:7" x14ac:dyDescent="0.2">
      <c r="F3076" s="69"/>
      <c r="G3076" s="69"/>
    </row>
    <row r="3077" spans="6:7" x14ac:dyDescent="0.2">
      <c r="F3077" s="69"/>
      <c r="G3077" s="69"/>
    </row>
    <row r="3078" spans="6:7" x14ac:dyDescent="0.2">
      <c r="F3078" s="69"/>
      <c r="G3078" s="69"/>
    </row>
    <row r="3079" spans="6:7" x14ac:dyDescent="0.2">
      <c r="F3079" s="69"/>
      <c r="G3079" s="69"/>
    </row>
    <row r="3080" spans="6:7" x14ac:dyDescent="0.2">
      <c r="F3080" s="69"/>
      <c r="G3080" s="69"/>
    </row>
    <row r="3081" spans="6:7" x14ac:dyDescent="0.2">
      <c r="F3081" s="69"/>
      <c r="G3081" s="69"/>
    </row>
    <row r="3082" spans="6:7" x14ac:dyDescent="0.2">
      <c r="F3082" s="69"/>
      <c r="G3082" s="69"/>
    </row>
    <row r="3083" spans="6:7" x14ac:dyDescent="0.2">
      <c r="F3083" s="69"/>
      <c r="G3083" s="69"/>
    </row>
    <row r="3084" spans="6:7" x14ac:dyDescent="0.2">
      <c r="F3084" s="69"/>
      <c r="G3084" s="69"/>
    </row>
    <row r="3085" spans="6:7" x14ac:dyDescent="0.2">
      <c r="F3085" s="69"/>
      <c r="G3085" s="69"/>
    </row>
    <row r="3086" spans="6:7" x14ac:dyDescent="0.2">
      <c r="F3086" s="69"/>
      <c r="G3086" s="69"/>
    </row>
    <row r="3087" spans="6:7" x14ac:dyDescent="0.2">
      <c r="F3087" s="69"/>
      <c r="G3087" s="69"/>
    </row>
    <row r="3088" spans="6:7" x14ac:dyDescent="0.2">
      <c r="F3088" s="69"/>
      <c r="G3088" s="69"/>
    </row>
    <row r="3089" spans="6:7" x14ac:dyDescent="0.2">
      <c r="F3089" s="69"/>
      <c r="G3089" s="69"/>
    </row>
    <row r="3090" spans="6:7" x14ac:dyDescent="0.2">
      <c r="F3090" s="69"/>
      <c r="G3090" s="69"/>
    </row>
    <row r="3091" spans="6:7" x14ac:dyDescent="0.2">
      <c r="F3091" s="69"/>
      <c r="G3091" s="69"/>
    </row>
    <row r="3092" spans="6:7" x14ac:dyDescent="0.2">
      <c r="F3092" s="69"/>
      <c r="G3092" s="69"/>
    </row>
    <row r="3093" spans="6:7" x14ac:dyDescent="0.2">
      <c r="F3093" s="69"/>
      <c r="G3093" s="69"/>
    </row>
    <row r="3094" spans="6:7" x14ac:dyDescent="0.2">
      <c r="F3094" s="69"/>
      <c r="G3094" s="69"/>
    </row>
    <row r="3095" spans="6:7" x14ac:dyDescent="0.2">
      <c r="F3095" s="69"/>
      <c r="G3095" s="69"/>
    </row>
    <row r="3096" spans="6:7" x14ac:dyDescent="0.2">
      <c r="F3096" s="69"/>
      <c r="G3096" s="69"/>
    </row>
    <row r="3097" spans="6:7" x14ac:dyDescent="0.2">
      <c r="F3097" s="69"/>
      <c r="G3097" s="69"/>
    </row>
    <row r="3098" spans="6:7" x14ac:dyDescent="0.2">
      <c r="F3098" s="69"/>
      <c r="G3098" s="69"/>
    </row>
    <row r="3099" spans="6:7" x14ac:dyDescent="0.2">
      <c r="F3099" s="69"/>
      <c r="G3099" s="69"/>
    </row>
    <row r="3100" spans="6:7" x14ac:dyDescent="0.2">
      <c r="F3100" s="69"/>
      <c r="G3100" s="69"/>
    </row>
    <row r="3101" spans="6:7" x14ac:dyDescent="0.2">
      <c r="F3101" s="69"/>
      <c r="G3101" s="69"/>
    </row>
    <row r="3102" spans="6:7" x14ac:dyDescent="0.2">
      <c r="F3102" s="69"/>
      <c r="G3102" s="69"/>
    </row>
    <row r="3103" spans="6:7" x14ac:dyDescent="0.2">
      <c r="F3103" s="69"/>
      <c r="G3103" s="69"/>
    </row>
    <row r="3104" spans="6:7" x14ac:dyDescent="0.2">
      <c r="F3104" s="69"/>
      <c r="G3104" s="69"/>
    </row>
    <row r="3105" spans="6:7" x14ac:dyDescent="0.2">
      <c r="F3105" s="69"/>
      <c r="G3105" s="69"/>
    </row>
    <row r="3106" spans="6:7" x14ac:dyDescent="0.2">
      <c r="F3106" s="69"/>
      <c r="G3106" s="69"/>
    </row>
    <row r="3107" spans="6:7" x14ac:dyDescent="0.2">
      <c r="F3107" s="69"/>
      <c r="G3107" s="69"/>
    </row>
    <row r="3108" spans="6:7" x14ac:dyDescent="0.2">
      <c r="F3108" s="69"/>
      <c r="G3108" s="69"/>
    </row>
    <row r="3109" spans="6:7" x14ac:dyDescent="0.2">
      <c r="F3109" s="69"/>
      <c r="G3109" s="69"/>
    </row>
    <row r="3110" spans="6:7" x14ac:dyDescent="0.2">
      <c r="F3110" s="69"/>
      <c r="G3110" s="69"/>
    </row>
    <row r="3111" spans="6:7" x14ac:dyDescent="0.2">
      <c r="F3111" s="69"/>
      <c r="G3111" s="69"/>
    </row>
    <row r="3112" spans="6:7" x14ac:dyDescent="0.2">
      <c r="F3112" s="69"/>
      <c r="G3112" s="69"/>
    </row>
    <row r="3113" spans="6:7" x14ac:dyDescent="0.2">
      <c r="F3113" s="69"/>
      <c r="G3113" s="69"/>
    </row>
    <row r="3114" spans="6:7" x14ac:dyDescent="0.2">
      <c r="F3114" s="69"/>
      <c r="G3114" s="69"/>
    </row>
    <row r="3115" spans="6:7" x14ac:dyDescent="0.2">
      <c r="F3115" s="69"/>
      <c r="G3115" s="69"/>
    </row>
    <row r="3116" spans="6:7" x14ac:dyDescent="0.2">
      <c r="F3116" s="69"/>
      <c r="G3116" s="69"/>
    </row>
    <row r="3117" spans="6:7" x14ac:dyDescent="0.2">
      <c r="F3117" s="69"/>
      <c r="G3117" s="69"/>
    </row>
    <row r="3118" spans="6:7" x14ac:dyDescent="0.2">
      <c r="F3118" s="69"/>
      <c r="G3118" s="69"/>
    </row>
    <row r="3119" spans="6:7" x14ac:dyDescent="0.2">
      <c r="F3119" s="69"/>
      <c r="G3119" s="69"/>
    </row>
    <row r="3120" spans="6:7" x14ac:dyDescent="0.2">
      <c r="F3120" s="69"/>
      <c r="G3120" s="69"/>
    </row>
    <row r="3121" spans="6:7" x14ac:dyDescent="0.2">
      <c r="F3121" s="69"/>
      <c r="G3121" s="69"/>
    </row>
    <row r="3122" spans="6:7" x14ac:dyDescent="0.2">
      <c r="F3122" s="69"/>
      <c r="G3122" s="69"/>
    </row>
    <row r="3123" spans="6:7" x14ac:dyDescent="0.2">
      <c r="F3123" s="69"/>
      <c r="G3123" s="69"/>
    </row>
    <row r="3124" spans="6:7" x14ac:dyDescent="0.2">
      <c r="F3124" s="69"/>
      <c r="G3124" s="69"/>
    </row>
    <row r="3125" spans="6:7" x14ac:dyDescent="0.2">
      <c r="F3125" s="69"/>
      <c r="G3125" s="69"/>
    </row>
    <row r="3126" spans="6:7" x14ac:dyDescent="0.2">
      <c r="F3126" s="69"/>
      <c r="G3126" s="69"/>
    </row>
    <row r="3127" spans="6:7" x14ac:dyDescent="0.2">
      <c r="F3127" s="69"/>
      <c r="G3127" s="69"/>
    </row>
    <row r="3128" spans="6:7" x14ac:dyDescent="0.2">
      <c r="F3128" s="69"/>
      <c r="G3128" s="69"/>
    </row>
    <row r="3129" spans="6:7" x14ac:dyDescent="0.2">
      <c r="F3129" s="69"/>
      <c r="G3129" s="69"/>
    </row>
    <row r="3130" spans="6:7" x14ac:dyDescent="0.2">
      <c r="F3130" s="69"/>
      <c r="G3130" s="69"/>
    </row>
    <row r="3131" spans="6:7" x14ac:dyDescent="0.2">
      <c r="F3131" s="69"/>
      <c r="G3131" s="69"/>
    </row>
    <row r="3132" spans="6:7" x14ac:dyDescent="0.2">
      <c r="F3132" s="69"/>
      <c r="G3132" s="69"/>
    </row>
    <row r="3133" spans="6:7" x14ac:dyDescent="0.2">
      <c r="F3133" s="69"/>
      <c r="G3133" s="69"/>
    </row>
    <row r="3134" spans="6:7" x14ac:dyDescent="0.2">
      <c r="F3134" s="69"/>
      <c r="G3134" s="69"/>
    </row>
    <row r="3135" spans="6:7" x14ac:dyDescent="0.2">
      <c r="F3135" s="69"/>
      <c r="G3135" s="69"/>
    </row>
    <row r="3136" spans="6:7" x14ac:dyDescent="0.2">
      <c r="F3136" s="69"/>
      <c r="G3136" s="69"/>
    </row>
    <row r="3137" spans="6:7" x14ac:dyDescent="0.2">
      <c r="F3137" s="69"/>
      <c r="G3137" s="69"/>
    </row>
    <row r="3138" spans="6:7" x14ac:dyDescent="0.2">
      <c r="F3138" s="69"/>
      <c r="G3138" s="69"/>
    </row>
    <row r="3139" spans="6:7" x14ac:dyDescent="0.2">
      <c r="F3139" s="69"/>
      <c r="G3139" s="69"/>
    </row>
    <row r="3140" spans="6:7" x14ac:dyDescent="0.2">
      <c r="F3140" s="69"/>
      <c r="G3140" s="69"/>
    </row>
    <row r="3141" spans="6:7" x14ac:dyDescent="0.2">
      <c r="F3141" s="69"/>
      <c r="G3141" s="69"/>
    </row>
    <row r="3142" spans="6:7" x14ac:dyDescent="0.2">
      <c r="F3142" s="69"/>
      <c r="G3142" s="69"/>
    </row>
    <row r="3143" spans="6:7" x14ac:dyDescent="0.2">
      <c r="F3143" s="69"/>
      <c r="G3143" s="69"/>
    </row>
    <row r="3144" spans="6:7" x14ac:dyDescent="0.2">
      <c r="F3144" s="69"/>
      <c r="G3144" s="69"/>
    </row>
    <row r="3145" spans="6:7" x14ac:dyDescent="0.2">
      <c r="F3145" s="69"/>
      <c r="G3145" s="69"/>
    </row>
    <row r="3146" spans="6:7" x14ac:dyDescent="0.2">
      <c r="F3146" s="69"/>
      <c r="G3146" s="69"/>
    </row>
    <row r="3147" spans="6:7" x14ac:dyDescent="0.2">
      <c r="F3147" s="69"/>
      <c r="G3147" s="69"/>
    </row>
    <row r="3148" spans="6:7" x14ac:dyDescent="0.2">
      <c r="F3148" s="69"/>
      <c r="G3148" s="69"/>
    </row>
    <row r="3149" spans="6:7" x14ac:dyDescent="0.2">
      <c r="F3149" s="69"/>
      <c r="G3149" s="69"/>
    </row>
    <row r="3150" spans="6:7" x14ac:dyDescent="0.2">
      <c r="F3150" s="69"/>
      <c r="G3150" s="69"/>
    </row>
    <row r="3151" spans="6:7" x14ac:dyDescent="0.2">
      <c r="F3151" s="69"/>
      <c r="G3151" s="69"/>
    </row>
    <row r="3152" spans="6:7" x14ac:dyDescent="0.2">
      <c r="F3152" s="69"/>
      <c r="G3152" s="69"/>
    </row>
    <row r="3153" spans="6:7" x14ac:dyDescent="0.2">
      <c r="F3153" s="69"/>
      <c r="G3153" s="69"/>
    </row>
    <row r="3154" spans="6:7" x14ac:dyDescent="0.2">
      <c r="F3154" s="69"/>
      <c r="G3154" s="69"/>
    </row>
    <row r="3155" spans="6:7" x14ac:dyDescent="0.2">
      <c r="F3155" s="69"/>
      <c r="G3155" s="69"/>
    </row>
    <row r="3156" spans="6:7" x14ac:dyDescent="0.2">
      <c r="F3156" s="69"/>
      <c r="G3156" s="69"/>
    </row>
    <row r="3157" spans="6:7" x14ac:dyDescent="0.2">
      <c r="F3157" s="69"/>
      <c r="G3157" s="69"/>
    </row>
    <row r="3158" spans="6:7" x14ac:dyDescent="0.2">
      <c r="F3158" s="69"/>
      <c r="G3158" s="69"/>
    </row>
    <row r="3159" spans="6:7" x14ac:dyDescent="0.2">
      <c r="F3159" s="69"/>
      <c r="G3159" s="69"/>
    </row>
    <row r="3160" spans="6:7" x14ac:dyDescent="0.2">
      <c r="F3160" s="69"/>
      <c r="G3160" s="69"/>
    </row>
    <row r="3161" spans="6:7" x14ac:dyDescent="0.2">
      <c r="F3161" s="69"/>
      <c r="G3161" s="69"/>
    </row>
    <row r="3162" spans="6:7" x14ac:dyDescent="0.2">
      <c r="F3162" s="69"/>
      <c r="G3162" s="69"/>
    </row>
    <row r="3163" spans="6:7" x14ac:dyDescent="0.2">
      <c r="F3163" s="69"/>
      <c r="G3163" s="69"/>
    </row>
    <row r="3164" spans="6:7" x14ac:dyDescent="0.2">
      <c r="F3164" s="69"/>
      <c r="G3164" s="69"/>
    </row>
    <row r="3165" spans="6:7" x14ac:dyDescent="0.2">
      <c r="F3165" s="69"/>
      <c r="G3165" s="69"/>
    </row>
    <row r="3166" spans="6:7" x14ac:dyDescent="0.2">
      <c r="F3166" s="69"/>
      <c r="G3166" s="69"/>
    </row>
    <row r="3167" spans="6:7" x14ac:dyDescent="0.2">
      <c r="F3167" s="69"/>
      <c r="G3167" s="69"/>
    </row>
    <row r="3168" spans="6:7" x14ac:dyDescent="0.2">
      <c r="F3168" s="69"/>
      <c r="G3168" s="69"/>
    </row>
    <row r="3169" spans="6:7" x14ac:dyDescent="0.2">
      <c r="F3169" s="69"/>
      <c r="G3169" s="69"/>
    </row>
    <row r="3170" spans="6:7" x14ac:dyDescent="0.2">
      <c r="F3170" s="69"/>
      <c r="G3170" s="69"/>
    </row>
    <row r="3171" spans="6:7" x14ac:dyDescent="0.2">
      <c r="F3171" s="69"/>
      <c r="G3171" s="69"/>
    </row>
    <row r="3172" spans="6:7" x14ac:dyDescent="0.2">
      <c r="F3172" s="69"/>
      <c r="G3172" s="69"/>
    </row>
    <row r="3173" spans="6:7" x14ac:dyDescent="0.2">
      <c r="F3173" s="69"/>
      <c r="G3173" s="69"/>
    </row>
    <row r="3174" spans="6:7" x14ac:dyDescent="0.2">
      <c r="F3174" s="69"/>
      <c r="G3174" s="69"/>
    </row>
    <row r="3175" spans="6:7" x14ac:dyDescent="0.2">
      <c r="F3175" s="69"/>
      <c r="G3175" s="69"/>
    </row>
    <row r="3176" spans="6:7" x14ac:dyDescent="0.2">
      <c r="F3176" s="69"/>
      <c r="G3176" s="69"/>
    </row>
    <row r="3177" spans="6:7" x14ac:dyDescent="0.2">
      <c r="F3177" s="69"/>
      <c r="G3177" s="69"/>
    </row>
    <row r="3178" spans="6:7" x14ac:dyDescent="0.2">
      <c r="F3178" s="69"/>
      <c r="G3178" s="69"/>
    </row>
    <row r="3179" spans="6:7" x14ac:dyDescent="0.2">
      <c r="F3179" s="69"/>
      <c r="G3179" s="69"/>
    </row>
    <row r="3180" spans="6:7" x14ac:dyDescent="0.2">
      <c r="F3180" s="69"/>
      <c r="G3180" s="69"/>
    </row>
    <row r="3181" spans="6:7" x14ac:dyDescent="0.2">
      <c r="F3181" s="69"/>
      <c r="G3181" s="69"/>
    </row>
    <row r="3182" spans="6:7" x14ac:dyDescent="0.2">
      <c r="F3182" s="69"/>
      <c r="G3182" s="69"/>
    </row>
    <row r="3183" spans="6:7" x14ac:dyDescent="0.2">
      <c r="F3183" s="69"/>
      <c r="G3183" s="69"/>
    </row>
    <row r="3184" spans="6:7" x14ac:dyDescent="0.2">
      <c r="F3184" s="69"/>
      <c r="G3184" s="69"/>
    </row>
    <row r="3185" spans="6:7" x14ac:dyDescent="0.2">
      <c r="F3185" s="69"/>
      <c r="G3185" s="69"/>
    </row>
    <row r="3186" spans="6:7" x14ac:dyDescent="0.2">
      <c r="F3186" s="69"/>
      <c r="G3186" s="69"/>
    </row>
    <row r="3187" spans="6:7" x14ac:dyDescent="0.2">
      <c r="F3187" s="69"/>
      <c r="G3187" s="69"/>
    </row>
    <row r="3188" spans="6:7" x14ac:dyDescent="0.2">
      <c r="F3188" s="69"/>
      <c r="G3188" s="69"/>
    </row>
    <row r="3189" spans="6:7" x14ac:dyDescent="0.2">
      <c r="F3189" s="69"/>
      <c r="G3189" s="69"/>
    </row>
    <row r="3190" spans="6:7" x14ac:dyDescent="0.2">
      <c r="F3190" s="69"/>
      <c r="G3190" s="69"/>
    </row>
    <row r="3191" spans="6:7" x14ac:dyDescent="0.2">
      <c r="F3191" s="69"/>
      <c r="G3191" s="69"/>
    </row>
    <row r="3192" spans="6:7" x14ac:dyDescent="0.2">
      <c r="F3192" s="69"/>
      <c r="G3192" s="69"/>
    </row>
    <row r="3193" spans="6:7" x14ac:dyDescent="0.2">
      <c r="F3193" s="69"/>
      <c r="G3193" s="69"/>
    </row>
    <row r="3194" spans="6:7" x14ac:dyDescent="0.2">
      <c r="F3194" s="69"/>
      <c r="G3194" s="69"/>
    </row>
    <row r="3195" spans="6:7" x14ac:dyDescent="0.2">
      <c r="F3195" s="69"/>
      <c r="G3195" s="69"/>
    </row>
    <row r="3196" spans="6:7" x14ac:dyDescent="0.2">
      <c r="F3196" s="69"/>
      <c r="G3196" s="69"/>
    </row>
    <row r="3197" spans="6:7" x14ac:dyDescent="0.2">
      <c r="F3197" s="69"/>
      <c r="G3197" s="69"/>
    </row>
    <row r="3198" spans="6:7" x14ac:dyDescent="0.2">
      <c r="F3198" s="69"/>
      <c r="G3198" s="69"/>
    </row>
    <row r="3199" spans="6:7" x14ac:dyDescent="0.2">
      <c r="F3199" s="69"/>
      <c r="G3199" s="69"/>
    </row>
    <row r="3200" spans="6:7" x14ac:dyDescent="0.2">
      <c r="F3200" s="69"/>
      <c r="G3200" s="69"/>
    </row>
    <row r="3201" spans="6:7" x14ac:dyDescent="0.2">
      <c r="F3201" s="69"/>
      <c r="G3201" s="69"/>
    </row>
    <row r="3202" spans="6:7" x14ac:dyDescent="0.2">
      <c r="F3202" s="69"/>
      <c r="G3202" s="69"/>
    </row>
    <row r="3203" spans="6:7" x14ac:dyDescent="0.2">
      <c r="F3203" s="69"/>
      <c r="G3203" s="69"/>
    </row>
    <row r="3204" spans="6:7" x14ac:dyDescent="0.2">
      <c r="F3204" s="69"/>
      <c r="G3204" s="69"/>
    </row>
    <row r="3205" spans="6:7" x14ac:dyDescent="0.2">
      <c r="F3205" s="69"/>
      <c r="G3205" s="69"/>
    </row>
    <row r="3206" spans="6:7" x14ac:dyDescent="0.2">
      <c r="F3206" s="69"/>
      <c r="G3206" s="69"/>
    </row>
    <row r="3207" spans="6:7" x14ac:dyDescent="0.2">
      <c r="F3207" s="69"/>
      <c r="G3207" s="69"/>
    </row>
    <row r="3208" spans="6:7" x14ac:dyDescent="0.2">
      <c r="F3208" s="69"/>
      <c r="G3208" s="69"/>
    </row>
    <row r="3209" spans="6:7" x14ac:dyDescent="0.2">
      <c r="F3209" s="69"/>
      <c r="G3209" s="69"/>
    </row>
    <row r="3210" spans="6:7" x14ac:dyDescent="0.2">
      <c r="F3210" s="69"/>
      <c r="G3210" s="69"/>
    </row>
    <row r="3211" spans="6:7" x14ac:dyDescent="0.2">
      <c r="F3211" s="69"/>
      <c r="G3211" s="69"/>
    </row>
    <row r="3212" spans="6:7" x14ac:dyDescent="0.2">
      <c r="F3212" s="69"/>
      <c r="G3212" s="69"/>
    </row>
    <row r="3213" spans="6:7" x14ac:dyDescent="0.2">
      <c r="F3213" s="69"/>
      <c r="G3213" s="69"/>
    </row>
    <row r="3214" spans="6:7" x14ac:dyDescent="0.2">
      <c r="F3214" s="69"/>
      <c r="G3214" s="69"/>
    </row>
    <row r="3215" spans="6:7" x14ac:dyDescent="0.2">
      <c r="F3215" s="69"/>
      <c r="G3215" s="69"/>
    </row>
    <row r="3216" spans="6:7" x14ac:dyDescent="0.2">
      <c r="F3216" s="69"/>
      <c r="G3216" s="69"/>
    </row>
    <row r="3217" spans="6:7" x14ac:dyDescent="0.2">
      <c r="F3217" s="69"/>
      <c r="G3217" s="69"/>
    </row>
    <row r="3218" spans="6:7" x14ac:dyDescent="0.2">
      <c r="F3218" s="69"/>
      <c r="G3218" s="69"/>
    </row>
    <row r="3219" spans="6:7" x14ac:dyDescent="0.2">
      <c r="F3219" s="69"/>
      <c r="G3219" s="69"/>
    </row>
    <row r="3220" spans="6:7" x14ac:dyDescent="0.2">
      <c r="F3220" s="69"/>
      <c r="G3220" s="69"/>
    </row>
    <row r="3221" spans="6:7" x14ac:dyDescent="0.2">
      <c r="F3221" s="69"/>
      <c r="G3221" s="69"/>
    </row>
    <row r="3222" spans="6:7" x14ac:dyDescent="0.2">
      <c r="F3222" s="69"/>
      <c r="G3222" s="69"/>
    </row>
    <row r="3223" spans="6:7" x14ac:dyDescent="0.2">
      <c r="F3223" s="69"/>
      <c r="G3223" s="69"/>
    </row>
    <row r="3224" spans="6:7" x14ac:dyDescent="0.2">
      <c r="F3224" s="69"/>
      <c r="G3224" s="69"/>
    </row>
    <row r="3225" spans="6:7" x14ac:dyDescent="0.2">
      <c r="F3225" s="69"/>
      <c r="G3225" s="69"/>
    </row>
    <row r="3226" spans="6:7" x14ac:dyDescent="0.2">
      <c r="F3226" s="69"/>
      <c r="G3226" s="69"/>
    </row>
    <row r="3227" spans="6:7" x14ac:dyDescent="0.2">
      <c r="F3227" s="69"/>
      <c r="G3227" s="69"/>
    </row>
    <row r="3228" spans="6:7" x14ac:dyDescent="0.2">
      <c r="F3228" s="69"/>
      <c r="G3228" s="69"/>
    </row>
    <row r="3229" spans="6:7" x14ac:dyDescent="0.2">
      <c r="F3229" s="69"/>
      <c r="G3229" s="69"/>
    </row>
    <row r="3230" spans="6:7" x14ac:dyDescent="0.2">
      <c r="F3230" s="69"/>
      <c r="G3230" s="69"/>
    </row>
    <row r="3231" spans="6:7" x14ac:dyDescent="0.2">
      <c r="F3231" s="69"/>
      <c r="G3231" s="69"/>
    </row>
    <row r="3232" spans="6:7" x14ac:dyDescent="0.2">
      <c r="F3232" s="69"/>
      <c r="G3232" s="69"/>
    </row>
    <row r="3233" spans="6:7" x14ac:dyDescent="0.2">
      <c r="F3233" s="69"/>
      <c r="G3233" s="69"/>
    </row>
    <row r="3234" spans="6:7" x14ac:dyDescent="0.2">
      <c r="F3234" s="69"/>
      <c r="G3234" s="69"/>
    </row>
    <row r="3235" spans="6:7" x14ac:dyDescent="0.2">
      <c r="F3235" s="69"/>
      <c r="G3235" s="69"/>
    </row>
    <row r="3236" spans="6:7" x14ac:dyDescent="0.2">
      <c r="F3236" s="69"/>
      <c r="G3236" s="69"/>
    </row>
    <row r="3237" spans="6:7" x14ac:dyDescent="0.2">
      <c r="F3237" s="69"/>
      <c r="G3237" s="69"/>
    </row>
    <row r="3238" spans="6:7" x14ac:dyDescent="0.2">
      <c r="F3238" s="69"/>
      <c r="G3238" s="69"/>
    </row>
    <row r="3239" spans="6:7" x14ac:dyDescent="0.2">
      <c r="F3239" s="69"/>
      <c r="G3239" s="69"/>
    </row>
    <row r="3240" spans="6:7" x14ac:dyDescent="0.2">
      <c r="F3240" s="69"/>
      <c r="G3240" s="69"/>
    </row>
    <row r="3241" spans="6:7" x14ac:dyDescent="0.2">
      <c r="F3241" s="69"/>
      <c r="G3241" s="69"/>
    </row>
    <row r="3242" spans="6:7" x14ac:dyDescent="0.2">
      <c r="F3242" s="69"/>
      <c r="G3242" s="69"/>
    </row>
    <row r="3243" spans="6:7" x14ac:dyDescent="0.2">
      <c r="F3243" s="69"/>
      <c r="G3243" s="69"/>
    </row>
    <row r="3244" spans="6:7" x14ac:dyDescent="0.2">
      <c r="F3244" s="69"/>
      <c r="G3244" s="69"/>
    </row>
    <row r="3245" spans="6:7" x14ac:dyDescent="0.2">
      <c r="F3245" s="69"/>
      <c r="G3245" s="69"/>
    </row>
    <row r="3246" spans="6:7" x14ac:dyDescent="0.2">
      <c r="F3246" s="69"/>
      <c r="G3246" s="69"/>
    </row>
    <row r="3247" spans="6:7" x14ac:dyDescent="0.2">
      <c r="F3247" s="69"/>
      <c r="G3247" s="69"/>
    </row>
    <row r="3248" spans="6:7" x14ac:dyDescent="0.2">
      <c r="F3248" s="69"/>
      <c r="G3248" s="69"/>
    </row>
    <row r="3249" spans="6:7" x14ac:dyDescent="0.2">
      <c r="F3249" s="69"/>
      <c r="G3249" s="69"/>
    </row>
    <row r="3250" spans="6:7" x14ac:dyDescent="0.2">
      <c r="F3250" s="69"/>
      <c r="G3250" s="69"/>
    </row>
    <row r="3251" spans="6:7" x14ac:dyDescent="0.2">
      <c r="F3251" s="69"/>
      <c r="G3251" s="69"/>
    </row>
    <row r="3252" spans="6:7" x14ac:dyDescent="0.2">
      <c r="F3252" s="69"/>
      <c r="G3252" s="69"/>
    </row>
    <row r="3253" spans="6:7" x14ac:dyDescent="0.2">
      <c r="F3253" s="69"/>
      <c r="G3253" s="69"/>
    </row>
    <row r="3254" spans="6:7" x14ac:dyDescent="0.2">
      <c r="F3254" s="69"/>
      <c r="G3254" s="69"/>
    </row>
    <row r="3255" spans="6:7" x14ac:dyDescent="0.2">
      <c r="F3255" s="69"/>
      <c r="G3255" s="69"/>
    </row>
    <row r="3256" spans="6:7" x14ac:dyDescent="0.2">
      <c r="F3256" s="69"/>
      <c r="G3256" s="69"/>
    </row>
    <row r="3257" spans="6:7" x14ac:dyDescent="0.2">
      <c r="F3257" s="69"/>
      <c r="G3257" s="69"/>
    </row>
    <row r="3258" spans="6:7" x14ac:dyDescent="0.2">
      <c r="F3258" s="69"/>
      <c r="G3258" s="69"/>
    </row>
    <row r="3259" spans="6:7" x14ac:dyDescent="0.2">
      <c r="F3259" s="69"/>
      <c r="G3259" s="69"/>
    </row>
    <row r="3260" spans="6:7" x14ac:dyDescent="0.2">
      <c r="F3260" s="69"/>
      <c r="G3260" s="69"/>
    </row>
    <row r="3261" spans="6:7" x14ac:dyDescent="0.2">
      <c r="F3261" s="69"/>
      <c r="G3261" s="69"/>
    </row>
    <row r="3262" spans="6:7" x14ac:dyDescent="0.2">
      <c r="F3262" s="69"/>
      <c r="G3262" s="69"/>
    </row>
    <row r="3263" spans="6:7" x14ac:dyDescent="0.2">
      <c r="F3263" s="69"/>
      <c r="G3263" s="69"/>
    </row>
    <row r="3264" spans="6:7" x14ac:dyDescent="0.2">
      <c r="F3264" s="69"/>
      <c r="G3264" s="69"/>
    </row>
    <row r="3265" spans="6:7" x14ac:dyDescent="0.2">
      <c r="F3265" s="69"/>
      <c r="G3265" s="69"/>
    </row>
    <row r="3266" spans="6:7" x14ac:dyDescent="0.2">
      <c r="F3266" s="69"/>
      <c r="G3266" s="69"/>
    </row>
    <row r="3267" spans="6:7" x14ac:dyDescent="0.2">
      <c r="F3267" s="69"/>
      <c r="G3267" s="69"/>
    </row>
    <row r="3268" spans="6:7" x14ac:dyDescent="0.2">
      <c r="F3268" s="69"/>
      <c r="G3268" s="69"/>
    </row>
    <row r="3269" spans="6:7" x14ac:dyDescent="0.2">
      <c r="F3269" s="69"/>
      <c r="G3269" s="69"/>
    </row>
    <row r="3270" spans="6:7" x14ac:dyDescent="0.2">
      <c r="F3270" s="69"/>
      <c r="G3270" s="69"/>
    </row>
    <row r="3271" spans="6:7" x14ac:dyDescent="0.2">
      <c r="F3271" s="69"/>
      <c r="G3271" s="69"/>
    </row>
    <row r="3272" spans="6:7" x14ac:dyDescent="0.2">
      <c r="F3272" s="69"/>
      <c r="G3272" s="69"/>
    </row>
    <row r="3273" spans="6:7" x14ac:dyDescent="0.2">
      <c r="F3273" s="69"/>
      <c r="G3273" s="69"/>
    </row>
    <row r="3274" spans="6:7" x14ac:dyDescent="0.2">
      <c r="F3274" s="69"/>
      <c r="G3274" s="69"/>
    </row>
    <row r="3275" spans="6:7" x14ac:dyDescent="0.2">
      <c r="F3275" s="69"/>
      <c r="G3275" s="69"/>
    </row>
    <row r="3276" spans="6:7" x14ac:dyDescent="0.2">
      <c r="F3276" s="69"/>
      <c r="G3276" s="69"/>
    </row>
    <row r="3277" spans="6:7" x14ac:dyDescent="0.2">
      <c r="F3277" s="69"/>
      <c r="G3277" s="69"/>
    </row>
    <row r="3278" spans="6:7" x14ac:dyDescent="0.2">
      <c r="F3278" s="69"/>
      <c r="G3278" s="69"/>
    </row>
    <row r="3279" spans="6:7" x14ac:dyDescent="0.2">
      <c r="F3279" s="69"/>
      <c r="G3279" s="69"/>
    </row>
    <row r="3280" spans="6:7" x14ac:dyDescent="0.2">
      <c r="F3280" s="69"/>
      <c r="G3280" s="69"/>
    </row>
    <row r="3281" spans="6:7" x14ac:dyDescent="0.2">
      <c r="F3281" s="69"/>
      <c r="G3281" s="69"/>
    </row>
    <row r="3282" spans="6:7" x14ac:dyDescent="0.2">
      <c r="F3282" s="69"/>
      <c r="G3282" s="69"/>
    </row>
    <row r="3283" spans="6:7" x14ac:dyDescent="0.2">
      <c r="F3283" s="69"/>
      <c r="G3283" s="69"/>
    </row>
    <row r="3284" spans="6:7" x14ac:dyDescent="0.2">
      <c r="F3284" s="69"/>
      <c r="G3284" s="69"/>
    </row>
    <row r="3285" spans="6:7" x14ac:dyDescent="0.2">
      <c r="F3285" s="69"/>
      <c r="G3285" s="69"/>
    </row>
    <row r="3286" spans="6:7" x14ac:dyDescent="0.2">
      <c r="F3286" s="69"/>
      <c r="G3286" s="69"/>
    </row>
    <row r="3287" spans="6:7" x14ac:dyDescent="0.2">
      <c r="F3287" s="69"/>
      <c r="G3287" s="69"/>
    </row>
    <row r="3288" spans="6:7" x14ac:dyDescent="0.2">
      <c r="F3288" s="69"/>
      <c r="G3288" s="69"/>
    </row>
    <row r="3289" spans="6:7" x14ac:dyDescent="0.2">
      <c r="F3289" s="69"/>
      <c r="G3289" s="69"/>
    </row>
    <row r="3290" spans="6:7" x14ac:dyDescent="0.2">
      <c r="F3290" s="69"/>
      <c r="G3290" s="69"/>
    </row>
    <row r="3291" spans="6:7" x14ac:dyDescent="0.2">
      <c r="F3291" s="69"/>
      <c r="G3291" s="69"/>
    </row>
    <row r="3292" spans="6:7" x14ac:dyDescent="0.2">
      <c r="F3292" s="69"/>
      <c r="G3292" s="69"/>
    </row>
    <row r="3293" spans="6:7" x14ac:dyDescent="0.2">
      <c r="F3293" s="69"/>
      <c r="G3293" s="69"/>
    </row>
    <row r="3294" spans="6:7" x14ac:dyDescent="0.2">
      <c r="F3294" s="69"/>
      <c r="G3294" s="69"/>
    </row>
    <row r="3295" spans="6:7" x14ac:dyDescent="0.2">
      <c r="F3295" s="69"/>
      <c r="G3295" s="69"/>
    </row>
    <row r="3296" spans="6:7" x14ac:dyDescent="0.2">
      <c r="F3296" s="69"/>
      <c r="G3296" s="69"/>
    </row>
    <row r="3297" spans="6:7" x14ac:dyDescent="0.2">
      <c r="F3297" s="69"/>
      <c r="G3297" s="69"/>
    </row>
    <row r="3298" spans="6:7" x14ac:dyDescent="0.2">
      <c r="F3298" s="69"/>
      <c r="G3298" s="69"/>
    </row>
    <row r="3299" spans="6:7" x14ac:dyDescent="0.2">
      <c r="F3299" s="69"/>
      <c r="G3299" s="69"/>
    </row>
    <row r="3300" spans="6:7" x14ac:dyDescent="0.2">
      <c r="F3300" s="69"/>
      <c r="G3300" s="69"/>
    </row>
    <row r="3301" spans="6:7" x14ac:dyDescent="0.2">
      <c r="F3301" s="69"/>
      <c r="G3301" s="69"/>
    </row>
    <row r="3302" spans="6:7" x14ac:dyDescent="0.2">
      <c r="F3302" s="69"/>
      <c r="G3302" s="69"/>
    </row>
    <row r="3303" spans="6:7" x14ac:dyDescent="0.2">
      <c r="F3303" s="69"/>
      <c r="G3303" s="69"/>
    </row>
    <row r="3304" spans="6:7" x14ac:dyDescent="0.2">
      <c r="F3304" s="69"/>
      <c r="G3304" s="69"/>
    </row>
    <row r="3305" spans="6:7" x14ac:dyDescent="0.2">
      <c r="F3305" s="69"/>
      <c r="G3305" s="69"/>
    </row>
    <row r="3306" spans="6:7" x14ac:dyDescent="0.2">
      <c r="F3306" s="69"/>
      <c r="G3306" s="69"/>
    </row>
    <row r="3307" spans="6:7" x14ac:dyDescent="0.2">
      <c r="F3307" s="69"/>
      <c r="G3307" s="69"/>
    </row>
    <row r="3308" spans="6:7" x14ac:dyDescent="0.2">
      <c r="F3308" s="69"/>
      <c r="G3308" s="69"/>
    </row>
    <row r="3309" spans="6:7" x14ac:dyDescent="0.2">
      <c r="F3309" s="69"/>
      <c r="G3309" s="69"/>
    </row>
    <row r="3310" spans="6:7" x14ac:dyDescent="0.2">
      <c r="F3310" s="69"/>
      <c r="G3310" s="69"/>
    </row>
    <row r="3311" spans="6:7" x14ac:dyDescent="0.2">
      <c r="F3311" s="69"/>
      <c r="G3311" s="69"/>
    </row>
    <row r="3312" spans="6:7" x14ac:dyDescent="0.2">
      <c r="F3312" s="69"/>
      <c r="G3312" s="69"/>
    </row>
    <row r="3313" spans="6:7" x14ac:dyDescent="0.2">
      <c r="F3313" s="69"/>
      <c r="G3313" s="69"/>
    </row>
    <row r="3314" spans="6:7" x14ac:dyDescent="0.2">
      <c r="F3314" s="69"/>
      <c r="G3314" s="69"/>
    </row>
    <row r="3315" spans="6:7" x14ac:dyDescent="0.2">
      <c r="F3315" s="69"/>
      <c r="G3315" s="69"/>
    </row>
    <row r="3316" spans="6:7" x14ac:dyDescent="0.2">
      <c r="F3316" s="69"/>
      <c r="G3316" s="69"/>
    </row>
    <row r="3317" spans="6:7" x14ac:dyDescent="0.2">
      <c r="F3317" s="69"/>
      <c r="G3317" s="69"/>
    </row>
    <row r="3318" spans="6:7" x14ac:dyDescent="0.2">
      <c r="F3318" s="69"/>
      <c r="G3318" s="69"/>
    </row>
    <row r="3319" spans="6:7" x14ac:dyDescent="0.2">
      <c r="F3319" s="69"/>
      <c r="G3319" s="69"/>
    </row>
    <row r="3320" spans="6:7" x14ac:dyDescent="0.2">
      <c r="F3320" s="69"/>
      <c r="G3320" s="69"/>
    </row>
    <row r="3321" spans="6:7" x14ac:dyDescent="0.2">
      <c r="F3321" s="69"/>
      <c r="G3321" s="69"/>
    </row>
    <row r="3322" spans="6:7" x14ac:dyDescent="0.2">
      <c r="F3322" s="69"/>
      <c r="G3322" s="69"/>
    </row>
    <row r="3323" spans="6:7" x14ac:dyDescent="0.2">
      <c r="F3323" s="69"/>
      <c r="G3323" s="69"/>
    </row>
    <row r="3324" spans="6:7" x14ac:dyDescent="0.2">
      <c r="F3324" s="69"/>
      <c r="G3324" s="69"/>
    </row>
    <row r="3325" spans="6:7" x14ac:dyDescent="0.2">
      <c r="F3325" s="69"/>
      <c r="G3325" s="69"/>
    </row>
    <row r="3326" spans="6:7" x14ac:dyDescent="0.2">
      <c r="F3326" s="69"/>
      <c r="G3326" s="69"/>
    </row>
    <row r="3327" spans="6:7" x14ac:dyDescent="0.2">
      <c r="F3327" s="69"/>
      <c r="G3327" s="69"/>
    </row>
    <row r="3328" spans="6:7" x14ac:dyDescent="0.2">
      <c r="F3328" s="69"/>
      <c r="G3328" s="69"/>
    </row>
    <row r="3329" spans="6:7" x14ac:dyDescent="0.2">
      <c r="F3329" s="69"/>
      <c r="G3329" s="69"/>
    </row>
    <row r="3330" spans="6:7" x14ac:dyDescent="0.2">
      <c r="F3330" s="69"/>
      <c r="G3330" s="69"/>
    </row>
    <row r="3331" spans="6:7" x14ac:dyDescent="0.2">
      <c r="F3331" s="69"/>
      <c r="G3331" s="69"/>
    </row>
    <row r="3332" spans="6:7" x14ac:dyDescent="0.2">
      <c r="F3332" s="69"/>
      <c r="G3332" s="69"/>
    </row>
    <row r="3333" spans="6:7" x14ac:dyDescent="0.2">
      <c r="F3333" s="69"/>
      <c r="G3333" s="69"/>
    </row>
    <row r="3334" spans="6:7" x14ac:dyDescent="0.2">
      <c r="F3334" s="69"/>
      <c r="G3334" s="69"/>
    </row>
    <row r="3335" spans="6:7" x14ac:dyDescent="0.2">
      <c r="F3335" s="69"/>
      <c r="G3335" s="69"/>
    </row>
    <row r="3336" spans="6:7" x14ac:dyDescent="0.2">
      <c r="F3336" s="69"/>
      <c r="G3336" s="69"/>
    </row>
    <row r="3337" spans="6:7" x14ac:dyDescent="0.2">
      <c r="F3337" s="69"/>
      <c r="G3337" s="69"/>
    </row>
    <row r="3338" spans="6:7" x14ac:dyDescent="0.2">
      <c r="F3338" s="69"/>
      <c r="G3338" s="69"/>
    </row>
    <row r="3339" spans="6:7" x14ac:dyDescent="0.2">
      <c r="F3339" s="69"/>
      <c r="G3339" s="69"/>
    </row>
    <row r="3340" spans="6:7" x14ac:dyDescent="0.2">
      <c r="F3340" s="69"/>
      <c r="G3340" s="69"/>
    </row>
    <row r="3341" spans="6:7" x14ac:dyDescent="0.2">
      <c r="F3341" s="69"/>
      <c r="G3341" s="69"/>
    </row>
    <row r="3342" spans="6:7" x14ac:dyDescent="0.2">
      <c r="F3342" s="69"/>
      <c r="G3342" s="69"/>
    </row>
    <row r="3343" spans="6:7" x14ac:dyDescent="0.2">
      <c r="F3343" s="69"/>
      <c r="G3343" s="69"/>
    </row>
    <row r="3344" spans="6:7" x14ac:dyDescent="0.2">
      <c r="F3344" s="69"/>
      <c r="G3344" s="69"/>
    </row>
    <row r="3345" spans="6:7" x14ac:dyDescent="0.2">
      <c r="F3345" s="69"/>
      <c r="G3345" s="69"/>
    </row>
    <row r="3346" spans="6:7" x14ac:dyDescent="0.2">
      <c r="F3346" s="69"/>
      <c r="G3346" s="69"/>
    </row>
    <row r="3347" spans="6:7" x14ac:dyDescent="0.2">
      <c r="F3347" s="69"/>
      <c r="G3347" s="69"/>
    </row>
    <row r="3348" spans="6:7" x14ac:dyDescent="0.2">
      <c r="F3348" s="69"/>
      <c r="G3348" s="69"/>
    </row>
    <row r="3349" spans="6:7" x14ac:dyDescent="0.2">
      <c r="F3349" s="69"/>
      <c r="G3349" s="69"/>
    </row>
    <row r="3350" spans="6:7" x14ac:dyDescent="0.2">
      <c r="F3350" s="69"/>
      <c r="G3350" s="69"/>
    </row>
    <row r="3351" spans="6:7" x14ac:dyDescent="0.2">
      <c r="F3351" s="69"/>
      <c r="G3351" s="69"/>
    </row>
    <row r="3352" spans="6:7" x14ac:dyDescent="0.2">
      <c r="F3352" s="69"/>
      <c r="G3352" s="69"/>
    </row>
    <row r="3353" spans="6:7" x14ac:dyDescent="0.2">
      <c r="F3353" s="69"/>
      <c r="G3353" s="69"/>
    </row>
    <row r="3354" spans="6:7" x14ac:dyDescent="0.2">
      <c r="F3354" s="69"/>
      <c r="G3354" s="69"/>
    </row>
    <row r="3355" spans="6:7" x14ac:dyDescent="0.2">
      <c r="F3355" s="69"/>
      <c r="G3355" s="69"/>
    </row>
    <row r="3356" spans="6:7" x14ac:dyDescent="0.2">
      <c r="F3356" s="69"/>
      <c r="G3356" s="69"/>
    </row>
    <row r="3357" spans="6:7" x14ac:dyDescent="0.2">
      <c r="F3357" s="69"/>
      <c r="G3357" s="69"/>
    </row>
    <row r="3358" spans="6:7" x14ac:dyDescent="0.2">
      <c r="F3358" s="69"/>
      <c r="G3358" s="69"/>
    </row>
    <row r="3359" spans="6:7" x14ac:dyDescent="0.2">
      <c r="F3359" s="69"/>
      <c r="G3359" s="69"/>
    </row>
    <row r="3360" spans="6:7" x14ac:dyDescent="0.2">
      <c r="F3360" s="69"/>
      <c r="G3360" s="69"/>
    </row>
    <row r="3361" spans="6:7" x14ac:dyDescent="0.2">
      <c r="F3361" s="69"/>
      <c r="G3361" s="69"/>
    </row>
    <row r="3362" spans="6:7" x14ac:dyDescent="0.2">
      <c r="F3362" s="69"/>
      <c r="G3362" s="69"/>
    </row>
    <row r="3363" spans="6:7" x14ac:dyDescent="0.2">
      <c r="F3363" s="69"/>
      <c r="G3363" s="69"/>
    </row>
    <row r="3364" spans="6:7" x14ac:dyDescent="0.2">
      <c r="F3364" s="69"/>
      <c r="G3364" s="69"/>
    </row>
    <row r="3365" spans="6:7" x14ac:dyDescent="0.2">
      <c r="F3365" s="69"/>
      <c r="G3365" s="69"/>
    </row>
    <row r="3366" spans="6:7" x14ac:dyDescent="0.2">
      <c r="F3366" s="69"/>
      <c r="G3366" s="69"/>
    </row>
    <row r="3367" spans="6:7" x14ac:dyDescent="0.2">
      <c r="F3367" s="69"/>
      <c r="G3367" s="69"/>
    </row>
    <row r="3368" spans="6:7" x14ac:dyDescent="0.2">
      <c r="F3368" s="69"/>
      <c r="G3368" s="69"/>
    </row>
    <row r="3369" spans="6:7" x14ac:dyDescent="0.2">
      <c r="F3369" s="69"/>
      <c r="G3369" s="69"/>
    </row>
    <row r="3370" spans="6:7" x14ac:dyDescent="0.2">
      <c r="F3370" s="69"/>
      <c r="G3370" s="69"/>
    </row>
    <row r="3371" spans="6:7" x14ac:dyDescent="0.2">
      <c r="F3371" s="69"/>
      <c r="G3371" s="69"/>
    </row>
    <row r="3372" spans="6:7" x14ac:dyDescent="0.2">
      <c r="F3372" s="69"/>
      <c r="G3372" s="69"/>
    </row>
    <row r="3373" spans="6:7" x14ac:dyDescent="0.2">
      <c r="F3373" s="69"/>
      <c r="G3373" s="69"/>
    </row>
    <row r="3374" spans="6:7" x14ac:dyDescent="0.2">
      <c r="F3374" s="69"/>
      <c r="G3374" s="69"/>
    </row>
    <row r="3375" spans="6:7" x14ac:dyDescent="0.2">
      <c r="F3375" s="69"/>
      <c r="G3375" s="69"/>
    </row>
    <row r="3376" spans="6:7" x14ac:dyDescent="0.2">
      <c r="F3376" s="69"/>
      <c r="G3376" s="69"/>
    </row>
    <row r="3377" spans="6:7" x14ac:dyDescent="0.2">
      <c r="F3377" s="69"/>
      <c r="G3377" s="69"/>
    </row>
    <row r="3378" spans="6:7" x14ac:dyDescent="0.2">
      <c r="F3378" s="69"/>
      <c r="G3378" s="69"/>
    </row>
    <row r="3379" spans="6:7" x14ac:dyDescent="0.2">
      <c r="F3379" s="69"/>
      <c r="G3379" s="69"/>
    </row>
    <row r="3380" spans="6:7" x14ac:dyDescent="0.2">
      <c r="F3380" s="69"/>
      <c r="G3380" s="69"/>
    </row>
    <row r="3381" spans="6:7" x14ac:dyDescent="0.2">
      <c r="F3381" s="69"/>
      <c r="G3381" s="69"/>
    </row>
    <row r="3382" spans="6:7" x14ac:dyDescent="0.2">
      <c r="F3382" s="69"/>
      <c r="G3382" s="69"/>
    </row>
    <row r="3383" spans="6:7" x14ac:dyDescent="0.2">
      <c r="F3383" s="69"/>
      <c r="G3383" s="69"/>
    </row>
    <row r="3384" spans="6:7" x14ac:dyDescent="0.2">
      <c r="F3384" s="69"/>
      <c r="G3384" s="69"/>
    </row>
    <row r="3385" spans="6:7" x14ac:dyDescent="0.2">
      <c r="F3385" s="69"/>
      <c r="G3385" s="69"/>
    </row>
    <row r="3386" spans="6:7" x14ac:dyDescent="0.2">
      <c r="F3386" s="69"/>
      <c r="G3386" s="69"/>
    </row>
    <row r="3387" spans="6:7" x14ac:dyDescent="0.2">
      <c r="F3387" s="69"/>
      <c r="G3387" s="69"/>
    </row>
    <row r="3388" spans="6:7" x14ac:dyDescent="0.2">
      <c r="F3388" s="69"/>
      <c r="G3388" s="69"/>
    </row>
    <row r="3389" spans="6:7" x14ac:dyDescent="0.2">
      <c r="F3389" s="69"/>
      <c r="G3389" s="69"/>
    </row>
    <row r="3390" spans="6:7" x14ac:dyDescent="0.2">
      <c r="F3390" s="69"/>
      <c r="G3390" s="69"/>
    </row>
    <row r="3391" spans="6:7" x14ac:dyDescent="0.2">
      <c r="F3391" s="69"/>
      <c r="G3391" s="69"/>
    </row>
    <row r="3392" spans="6:7" x14ac:dyDescent="0.2">
      <c r="F3392" s="69"/>
      <c r="G3392" s="69"/>
    </row>
    <row r="3393" spans="6:7" x14ac:dyDescent="0.2">
      <c r="F3393" s="69"/>
      <c r="G3393" s="69"/>
    </row>
    <row r="3394" spans="6:7" x14ac:dyDescent="0.2">
      <c r="F3394" s="69"/>
      <c r="G3394" s="69"/>
    </row>
    <row r="3395" spans="6:7" x14ac:dyDescent="0.2">
      <c r="F3395" s="69"/>
      <c r="G3395" s="69"/>
    </row>
    <row r="3396" spans="6:7" x14ac:dyDescent="0.2">
      <c r="F3396" s="69"/>
      <c r="G3396" s="69"/>
    </row>
    <row r="3397" spans="6:7" x14ac:dyDescent="0.2">
      <c r="F3397" s="69"/>
      <c r="G3397" s="69"/>
    </row>
    <row r="3398" spans="6:7" x14ac:dyDescent="0.2">
      <c r="F3398" s="69"/>
      <c r="G3398" s="69"/>
    </row>
    <row r="3399" spans="6:7" x14ac:dyDescent="0.2">
      <c r="F3399" s="69"/>
      <c r="G3399" s="69"/>
    </row>
    <row r="3400" spans="6:7" x14ac:dyDescent="0.2">
      <c r="F3400" s="69"/>
      <c r="G3400" s="69"/>
    </row>
    <row r="3401" spans="6:7" x14ac:dyDescent="0.2">
      <c r="F3401" s="69"/>
      <c r="G3401" s="69"/>
    </row>
    <row r="3402" spans="6:7" x14ac:dyDescent="0.2">
      <c r="F3402" s="69"/>
      <c r="G3402" s="69"/>
    </row>
    <row r="3403" spans="6:7" x14ac:dyDescent="0.2">
      <c r="F3403" s="69"/>
      <c r="G3403" s="69"/>
    </row>
    <row r="3404" spans="6:7" x14ac:dyDescent="0.2">
      <c r="F3404" s="69"/>
      <c r="G3404" s="69"/>
    </row>
    <row r="3405" spans="6:7" x14ac:dyDescent="0.2">
      <c r="F3405" s="69"/>
      <c r="G3405" s="69"/>
    </row>
    <row r="3406" spans="6:7" x14ac:dyDescent="0.2">
      <c r="F3406" s="69"/>
      <c r="G3406" s="69"/>
    </row>
    <row r="3407" spans="6:7" x14ac:dyDescent="0.2">
      <c r="F3407" s="69"/>
      <c r="G3407" s="69"/>
    </row>
    <row r="3408" spans="6:7" x14ac:dyDescent="0.2">
      <c r="F3408" s="69"/>
      <c r="G3408" s="69"/>
    </row>
    <row r="3409" spans="6:7" x14ac:dyDescent="0.2">
      <c r="F3409" s="69"/>
      <c r="G3409" s="69"/>
    </row>
    <row r="3410" spans="6:7" x14ac:dyDescent="0.2">
      <c r="F3410" s="69"/>
      <c r="G3410" s="69"/>
    </row>
    <row r="3411" spans="6:7" x14ac:dyDescent="0.2">
      <c r="F3411" s="69"/>
      <c r="G3411" s="69"/>
    </row>
    <row r="3412" spans="6:7" x14ac:dyDescent="0.2">
      <c r="F3412" s="69"/>
      <c r="G3412" s="69"/>
    </row>
    <row r="3413" spans="6:7" x14ac:dyDescent="0.2">
      <c r="F3413" s="69"/>
      <c r="G3413" s="69"/>
    </row>
    <row r="3414" spans="6:7" x14ac:dyDescent="0.2">
      <c r="F3414" s="69"/>
      <c r="G3414" s="69"/>
    </row>
    <row r="3415" spans="6:7" x14ac:dyDescent="0.2">
      <c r="F3415" s="69"/>
      <c r="G3415" s="69"/>
    </row>
    <row r="3416" spans="6:7" x14ac:dyDescent="0.2">
      <c r="F3416" s="69"/>
      <c r="G3416" s="69"/>
    </row>
    <row r="3417" spans="6:7" x14ac:dyDescent="0.2">
      <c r="F3417" s="69"/>
      <c r="G3417" s="69"/>
    </row>
    <row r="3418" spans="6:7" x14ac:dyDescent="0.2">
      <c r="F3418" s="69"/>
      <c r="G3418" s="69"/>
    </row>
    <row r="3419" spans="6:7" x14ac:dyDescent="0.2">
      <c r="F3419" s="69"/>
      <c r="G3419" s="69"/>
    </row>
    <row r="3420" spans="6:7" x14ac:dyDescent="0.2">
      <c r="F3420" s="69"/>
      <c r="G3420" s="69"/>
    </row>
    <row r="3421" spans="6:7" x14ac:dyDescent="0.2">
      <c r="F3421" s="69"/>
      <c r="G3421" s="69"/>
    </row>
    <row r="3422" spans="6:7" x14ac:dyDescent="0.2">
      <c r="F3422" s="69"/>
      <c r="G3422" s="69"/>
    </row>
    <row r="3423" spans="6:7" x14ac:dyDescent="0.2">
      <c r="F3423" s="69"/>
      <c r="G3423" s="69"/>
    </row>
    <row r="3424" spans="6:7" x14ac:dyDescent="0.2">
      <c r="F3424" s="69"/>
      <c r="G3424" s="69"/>
    </row>
    <row r="3425" spans="6:7" x14ac:dyDescent="0.2">
      <c r="F3425" s="69"/>
      <c r="G3425" s="69"/>
    </row>
    <row r="3426" spans="6:7" x14ac:dyDescent="0.2">
      <c r="F3426" s="69"/>
      <c r="G3426" s="69"/>
    </row>
    <row r="3427" spans="6:7" x14ac:dyDescent="0.2">
      <c r="F3427" s="69"/>
      <c r="G3427" s="69"/>
    </row>
    <row r="3428" spans="6:7" x14ac:dyDescent="0.2">
      <c r="F3428" s="69"/>
      <c r="G3428" s="69"/>
    </row>
    <row r="3429" spans="6:7" x14ac:dyDescent="0.2">
      <c r="F3429" s="69"/>
      <c r="G3429" s="69"/>
    </row>
    <row r="3430" spans="6:7" x14ac:dyDescent="0.2">
      <c r="F3430" s="69"/>
      <c r="G3430" s="69"/>
    </row>
    <row r="3431" spans="6:7" x14ac:dyDescent="0.2">
      <c r="F3431" s="69"/>
      <c r="G3431" s="69"/>
    </row>
    <row r="3432" spans="6:7" x14ac:dyDescent="0.2">
      <c r="F3432" s="69"/>
      <c r="G3432" s="69"/>
    </row>
    <row r="3433" spans="6:7" x14ac:dyDescent="0.2">
      <c r="F3433" s="69"/>
      <c r="G3433" s="69"/>
    </row>
    <row r="3434" spans="6:7" x14ac:dyDescent="0.2">
      <c r="F3434" s="69"/>
      <c r="G3434" s="69"/>
    </row>
    <row r="3435" spans="6:7" x14ac:dyDescent="0.2">
      <c r="F3435" s="69"/>
      <c r="G3435" s="69"/>
    </row>
    <row r="3436" spans="6:7" x14ac:dyDescent="0.2">
      <c r="F3436" s="69"/>
      <c r="G3436" s="69"/>
    </row>
    <row r="3437" spans="6:7" x14ac:dyDescent="0.2">
      <c r="F3437" s="69"/>
      <c r="G3437" s="69"/>
    </row>
    <row r="3438" spans="6:7" x14ac:dyDescent="0.2">
      <c r="F3438" s="69"/>
      <c r="G3438" s="69"/>
    </row>
    <row r="3439" spans="6:7" x14ac:dyDescent="0.2">
      <c r="F3439" s="69"/>
      <c r="G3439" s="69"/>
    </row>
    <row r="3440" spans="6:7" x14ac:dyDescent="0.2">
      <c r="F3440" s="69"/>
      <c r="G3440" s="69"/>
    </row>
    <row r="3441" spans="6:7" x14ac:dyDescent="0.2">
      <c r="F3441" s="69"/>
      <c r="G3441" s="69"/>
    </row>
    <row r="3442" spans="6:7" x14ac:dyDescent="0.2">
      <c r="F3442" s="69"/>
      <c r="G3442" s="69"/>
    </row>
    <row r="3443" spans="6:7" x14ac:dyDescent="0.2">
      <c r="F3443" s="69"/>
      <c r="G3443" s="69"/>
    </row>
    <row r="3444" spans="6:7" x14ac:dyDescent="0.2">
      <c r="F3444" s="69"/>
      <c r="G3444" s="69"/>
    </row>
    <row r="3445" spans="6:7" x14ac:dyDescent="0.2">
      <c r="F3445" s="69"/>
      <c r="G3445" s="69"/>
    </row>
    <row r="3446" spans="6:7" x14ac:dyDescent="0.2">
      <c r="F3446" s="69"/>
      <c r="G3446" s="69"/>
    </row>
    <row r="3447" spans="6:7" x14ac:dyDescent="0.2">
      <c r="F3447" s="69"/>
      <c r="G3447" s="69"/>
    </row>
    <row r="3448" spans="6:7" x14ac:dyDescent="0.2">
      <c r="F3448" s="69"/>
      <c r="G3448" s="69"/>
    </row>
    <row r="3449" spans="6:7" x14ac:dyDescent="0.2">
      <c r="F3449" s="69"/>
      <c r="G3449" s="69"/>
    </row>
    <row r="3450" spans="6:7" x14ac:dyDescent="0.2">
      <c r="F3450" s="69"/>
      <c r="G3450" s="69"/>
    </row>
    <row r="3451" spans="6:7" x14ac:dyDescent="0.2">
      <c r="F3451" s="69"/>
      <c r="G3451" s="69"/>
    </row>
    <row r="3452" spans="6:7" x14ac:dyDescent="0.2">
      <c r="F3452" s="69"/>
      <c r="G3452" s="69"/>
    </row>
    <row r="3453" spans="6:7" x14ac:dyDescent="0.2">
      <c r="F3453" s="69"/>
      <c r="G3453" s="69"/>
    </row>
    <row r="3454" spans="6:7" x14ac:dyDescent="0.2">
      <c r="F3454" s="69"/>
      <c r="G3454" s="69"/>
    </row>
    <row r="3455" spans="6:7" x14ac:dyDescent="0.2">
      <c r="F3455" s="69"/>
      <c r="G3455" s="69"/>
    </row>
    <row r="3456" spans="6:7" x14ac:dyDescent="0.2">
      <c r="F3456" s="69"/>
      <c r="G3456" s="69"/>
    </row>
    <row r="3457" spans="6:7" x14ac:dyDescent="0.2">
      <c r="F3457" s="69"/>
      <c r="G3457" s="69"/>
    </row>
    <row r="3458" spans="6:7" x14ac:dyDescent="0.2">
      <c r="F3458" s="69"/>
      <c r="G3458" s="69"/>
    </row>
    <row r="3459" spans="6:7" x14ac:dyDescent="0.2">
      <c r="F3459" s="69"/>
      <c r="G3459" s="69"/>
    </row>
    <row r="3460" spans="6:7" x14ac:dyDescent="0.2">
      <c r="F3460" s="69"/>
      <c r="G3460" s="69"/>
    </row>
    <row r="3461" spans="6:7" x14ac:dyDescent="0.2">
      <c r="F3461" s="69"/>
      <c r="G3461" s="69"/>
    </row>
    <row r="3462" spans="6:7" x14ac:dyDescent="0.2">
      <c r="F3462" s="69"/>
      <c r="G3462" s="69"/>
    </row>
    <row r="3463" spans="6:7" x14ac:dyDescent="0.2">
      <c r="F3463" s="69"/>
      <c r="G3463" s="69"/>
    </row>
    <row r="3464" spans="6:7" x14ac:dyDescent="0.2">
      <c r="F3464" s="69"/>
      <c r="G3464" s="69"/>
    </row>
    <row r="3465" spans="6:7" x14ac:dyDescent="0.2">
      <c r="F3465" s="69"/>
      <c r="G3465" s="69"/>
    </row>
    <row r="3466" spans="6:7" x14ac:dyDescent="0.2">
      <c r="F3466" s="69"/>
      <c r="G3466" s="69"/>
    </row>
    <row r="3467" spans="6:7" x14ac:dyDescent="0.2">
      <c r="F3467" s="69"/>
      <c r="G3467" s="69"/>
    </row>
    <row r="3468" spans="6:7" x14ac:dyDescent="0.2">
      <c r="F3468" s="69"/>
      <c r="G3468" s="69"/>
    </row>
    <row r="3469" spans="6:7" x14ac:dyDescent="0.2">
      <c r="F3469" s="69"/>
      <c r="G3469" s="69"/>
    </row>
    <row r="3470" spans="6:7" x14ac:dyDescent="0.2">
      <c r="F3470" s="69"/>
      <c r="G3470" s="69"/>
    </row>
    <row r="3471" spans="6:7" x14ac:dyDescent="0.2">
      <c r="F3471" s="69"/>
      <c r="G3471" s="69"/>
    </row>
    <row r="3472" spans="6:7" x14ac:dyDescent="0.2">
      <c r="F3472" s="69"/>
      <c r="G3472" s="69"/>
    </row>
    <row r="3473" spans="6:7" x14ac:dyDescent="0.2">
      <c r="F3473" s="69"/>
      <c r="G3473" s="69"/>
    </row>
    <row r="3474" spans="6:7" x14ac:dyDescent="0.2">
      <c r="F3474" s="69"/>
      <c r="G3474" s="69"/>
    </row>
    <row r="3475" spans="6:7" x14ac:dyDescent="0.2">
      <c r="F3475" s="69"/>
      <c r="G3475" s="69"/>
    </row>
    <row r="3476" spans="6:7" x14ac:dyDescent="0.2">
      <c r="F3476" s="69"/>
      <c r="G3476" s="69"/>
    </row>
    <row r="3477" spans="6:7" x14ac:dyDescent="0.2">
      <c r="F3477" s="69"/>
      <c r="G3477" s="69"/>
    </row>
    <row r="3478" spans="6:7" x14ac:dyDescent="0.2">
      <c r="F3478" s="69"/>
      <c r="G3478" s="69"/>
    </row>
    <row r="3479" spans="6:7" x14ac:dyDescent="0.2">
      <c r="F3479" s="69"/>
      <c r="G3479" s="69"/>
    </row>
    <row r="3480" spans="6:7" x14ac:dyDescent="0.2">
      <c r="F3480" s="69"/>
      <c r="G3480" s="69"/>
    </row>
    <row r="3481" spans="6:7" x14ac:dyDescent="0.2">
      <c r="F3481" s="69"/>
      <c r="G3481" s="69"/>
    </row>
    <row r="3482" spans="6:7" x14ac:dyDescent="0.2">
      <c r="F3482" s="69"/>
      <c r="G3482" s="69"/>
    </row>
    <row r="3483" spans="6:7" x14ac:dyDescent="0.2">
      <c r="F3483" s="69"/>
      <c r="G3483" s="69"/>
    </row>
    <row r="3484" spans="6:7" x14ac:dyDescent="0.2">
      <c r="F3484" s="69"/>
      <c r="G3484" s="69"/>
    </row>
    <row r="3485" spans="6:7" x14ac:dyDescent="0.2">
      <c r="F3485" s="69"/>
      <c r="G3485" s="69"/>
    </row>
    <row r="3486" spans="6:7" x14ac:dyDescent="0.2">
      <c r="F3486" s="69"/>
      <c r="G3486" s="69"/>
    </row>
    <row r="3487" spans="6:7" x14ac:dyDescent="0.2">
      <c r="F3487" s="69"/>
      <c r="G3487" s="69"/>
    </row>
    <row r="3488" spans="6:7" x14ac:dyDescent="0.2">
      <c r="F3488" s="69"/>
      <c r="G3488" s="69"/>
    </row>
    <row r="3489" spans="6:7" x14ac:dyDescent="0.2">
      <c r="F3489" s="69"/>
      <c r="G3489" s="69"/>
    </row>
    <row r="3490" spans="6:7" x14ac:dyDescent="0.2">
      <c r="F3490" s="69"/>
      <c r="G3490" s="69"/>
    </row>
    <row r="3491" spans="6:7" x14ac:dyDescent="0.2">
      <c r="F3491" s="69"/>
      <c r="G3491" s="69"/>
    </row>
    <row r="3492" spans="6:7" x14ac:dyDescent="0.2">
      <c r="F3492" s="69"/>
      <c r="G3492" s="69"/>
    </row>
    <row r="3493" spans="6:7" x14ac:dyDescent="0.2">
      <c r="F3493" s="69"/>
      <c r="G3493" s="69"/>
    </row>
    <row r="3494" spans="6:7" x14ac:dyDescent="0.2">
      <c r="F3494" s="69"/>
      <c r="G3494" s="69"/>
    </row>
    <row r="3495" spans="6:7" x14ac:dyDescent="0.2">
      <c r="F3495" s="69"/>
      <c r="G3495" s="69"/>
    </row>
    <row r="3496" spans="6:7" x14ac:dyDescent="0.2">
      <c r="F3496" s="69"/>
      <c r="G3496" s="69"/>
    </row>
    <row r="3497" spans="6:7" x14ac:dyDescent="0.2">
      <c r="F3497" s="69"/>
      <c r="G3497" s="69"/>
    </row>
    <row r="3498" spans="6:7" x14ac:dyDescent="0.2">
      <c r="F3498" s="69"/>
      <c r="G3498" s="69"/>
    </row>
    <row r="3499" spans="6:7" x14ac:dyDescent="0.2">
      <c r="F3499" s="69"/>
      <c r="G3499" s="69"/>
    </row>
    <row r="3500" spans="6:7" x14ac:dyDescent="0.2">
      <c r="F3500" s="69"/>
      <c r="G3500" s="69"/>
    </row>
    <row r="3501" spans="6:7" x14ac:dyDescent="0.2">
      <c r="F3501" s="69"/>
      <c r="G3501" s="69"/>
    </row>
    <row r="3502" spans="6:7" x14ac:dyDescent="0.2">
      <c r="F3502" s="69"/>
      <c r="G3502" s="69"/>
    </row>
    <row r="3503" spans="6:7" x14ac:dyDescent="0.2">
      <c r="F3503" s="69"/>
      <c r="G3503" s="69"/>
    </row>
    <row r="3504" spans="6:7" x14ac:dyDescent="0.2">
      <c r="F3504" s="69"/>
      <c r="G3504" s="69"/>
    </row>
    <row r="3505" spans="6:7" x14ac:dyDescent="0.2">
      <c r="F3505" s="69"/>
      <c r="G3505" s="69"/>
    </row>
    <row r="3506" spans="6:7" x14ac:dyDescent="0.2">
      <c r="F3506" s="69"/>
      <c r="G3506" s="69"/>
    </row>
    <row r="3507" spans="6:7" x14ac:dyDescent="0.2">
      <c r="F3507" s="69"/>
      <c r="G3507" s="69"/>
    </row>
    <row r="3508" spans="6:7" x14ac:dyDescent="0.2">
      <c r="F3508" s="69"/>
      <c r="G3508" s="69"/>
    </row>
    <row r="3509" spans="6:7" x14ac:dyDescent="0.2">
      <c r="F3509" s="69"/>
      <c r="G3509" s="69"/>
    </row>
    <row r="3510" spans="6:7" x14ac:dyDescent="0.2">
      <c r="F3510" s="69"/>
      <c r="G3510" s="69"/>
    </row>
    <row r="3511" spans="6:7" x14ac:dyDescent="0.2">
      <c r="F3511" s="69"/>
      <c r="G3511" s="69"/>
    </row>
    <row r="3512" spans="6:7" x14ac:dyDescent="0.2">
      <c r="F3512" s="69"/>
      <c r="G3512" s="69"/>
    </row>
    <row r="3513" spans="6:7" x14ac:dyDescent="0.2">
      <c r="F3513" s="69"/>
      <c r="G3513" s="69"/>
    </row>
    <row r="3514" spans="6:7" x14ac:dyDescent="0.2">
      <c r="F3514" s="69"/>
      <c r="G3514" s="69"/>
    </row>
    <row r="3515" spans="6:7" x14ac:dyDescent="0.2">
      <c r="F3515" s="69"/>
      <c r="G3515" s="69"/>
    </row>
    <row r="3516" spans="6:7" x14ac:dyDescent="0.2">
      <c r="F3516" s="69"/>
      <c r="G3516" s="69"/>
    </row>
    <row r="3517" spans="6:7" x14ac:dyDescent="0.2">
      <c r="F3517" s="69"/>
      <c r="G3517" s="69"/>
    </row>
    <row r="3518" spans="6:7" x14ac:dyDescent="0.2">
      <c r="F3518" s="69"/>
      <c r="G3518" s="69"/>
    </row>
    <row r="3519" spans="6:7" x14ac:dyDescent="0.2">
      <c r="F3519" s="69"/>
      <c r="G3519" s="69"/>
    </row>
    <row r="3520" spans="6:7" x14ac:dyDescent="0.2">
      <c r="F3520" s="69"/>
      <c r="G3520" s="69"/>
    </row>
    <row r="3521" spans="6:7" x14ac:dyDescent="0.2">
      <c r="F3521" s="69"/>
      <c r="G3521" s="69"/>
    </row>
    <row r="3522" spans="6:7" x14ac:dyDescent="0.2">
      <c r="F3522" s="69"/>
      <c r="G3522" s="69"/>
    </row>
    <row r="3523" spans="6:7" x14ac:dyDescent="0.2">
      <c r="F3523" s="69"/>
      <c r="G3523" s="69"/>
    </row>
    <row r="3524" spans="6:7" x14ac:dyDescent="0.2">
      <c r="F3524" s="69"/>
      <c r="G3524" s="69"/>
    </row>
    <row r="3525" spans="6:7" x14ac:dyDescent="0.2">
      <c r="F3525" s="69"/>
      <c r="G3525" s="69"/>
    </row>
    <row r="3526" spans="6:7" x14ac:dyDescent="0.2">
      <c r="F3526" s="69"/>
      <c r="G3526" s="69"/>
    </row>
    <row r="3527" spans="6:7" x14ac:dyDescent="0.2">
      <c r="F3527" s="69"/>
      <c r="G3527" s="69"/>
    </row>
    <row r="3528" spans="6:7" x14ac:dyDescent="0.2">
      <c r="F3528" s="69"/>
      <c r="G3528" s="69"/>
    </row>
    <row r="3529" spans="6:7" x14ac:dyDescent="0.2">
      <c r="F3529" s="69"/>
      <c r="G3529" s="69"/>
    </row>
    <row r="3530" spans="6:7" x14ac:dyDescent="0.2">
      <c r="F3530" s="69"/>
      <c r="G3530" s="69"/>
    </row>
    <row r="3531" spans="6:7" x14ac:dyDescent="0.2">
      <c r="F3531" s="69"/>
      <c r="G3531" s="69"/>
    </row>
    <row r="3532" spans="6:7" x14ac:dyDescent="0.2">
      <c r="F3532" s="69"/>
      <c r="G3532" s="69"/>
    </row>
    <row r="3533" spans="6:7" x14ac:dyDescent="0.2">
      <c r="F3533" s="69"/>
      <c r="G3533" s="69"/>
    </row>
    <row r="3534" spans="6:7" x14ac:dyDescent="0.2">
      <c r="F3534" s="69"/>
      <c r="G3534" s="69"/>
    </row>
    <row r="3535" spans="6:7" x14ac:dyDescent="0.2">
      <c r="F3535" s="69"/>
      <c r="G3535" s="69"/>
    </row>
    <row r="3536" spans="6:7" x14ac:dyDescent="0.2">
      <c r="F3536" s="69"/>
      <c r="G3536" s="69"/>
    </row>
    <row r="3537" spans="6:7" x14ac:dyDescent="0.2">
      <c r="F3537" s="69"/>
      <c r="G3537" s="69"/>
    </row>
    <row r="3538" spans="6:7" x14ac:dyDescent="0.2">
      <c r="F3538" s="69"/>
      <c r="G3538" s="69"/>
    </row>
    <row r="3539" spans="6:7" x14ac:dyDescent="0.2">
      <c r="F3539" s="69"/>
      <c r="G3539" s="69"/>
    </row>
    <row r="3540" spans="6:7" x14ac:dyDescent="0.2">
      <c r="F3540" s="69"/>
      <c r="G3540" s="69"/>
    </row>
    <row r="3541" spans="6:7" x14ac:dyDescent="0.2">
      <c r="F3541" s="69"/>
      <c r="G3541" s="69"/>
    </row>
    <row r="3542" spans="6:7" x14ac:dyDescent="0.2">
      <c r="F3542" s="69"/>
      <c r="G3542" s="69"/>
    </row>
    <row r="3543" spans="6:7" x14ac:dyDescent="0.2">
      <c r="F3543" s="69"/>
      <c r="G3543" s="69"/>
    </row>
    <row r="3544" spans="6:7" x14ac:dyDescent="0.2">
      <c r="F3544" s="69"/>
      <c r="G3544" s="69"/>
    </row>
    <row r="3545" spans="6:7" x14ac:dyDescent="0.2">
      <c r="F3545" s="69"/>
      <c r="G3545" s="69"/>
    </row>
    <row r="3546" spans="6:7" x14ac:dyDescent="0.2">
      <c r="F3546" s="69"/>
      <c r="G3546" s="69"/>
    </row>
    <row r="3547" spans="6:7" x14ac:dyDescent="0.2">
      <c r="F3547" s="69"/>
      <c r="G3547" s="69"/>
    </row>
    <row r="3548" spans="6:7" x14ac:dyDescent="0.2">
      <c r="F3548" s="69"/>
      <c r="G3548" s="69"/>
    </row>
    <row r="3549" spans="6:7" x14ac:dyDescent="0.2">
      <c r="F3549" s="69"/>
      <c r="G3549" s="69"/>
    </row>
    <row r="3550" spans="6:7" x14ac:dyDescent="0.2">
      <c r="F3550" s="69"/>
      <c r="G3550" s="69"/>
    </row>
    <row r="3551" spans="6:7" x14ac:dyDescent="0.2">
      <c r="F3551" s="69"/>
      <c r="G3551" s="69"/>
    </row>
    <row r="3552" spans="6:7" x14ac:dyDescent="0.2">
      <c r="F3552" s="69"/>
      <c r="G3552" s="69"/>
    </row>
    <row r="3553" spans="6:7" x14ac:dyDescent="0.2">
      <c r="F3553" s="69"/>
      <c r="G3553" s="69"/>
    </row>
    <row r="3554" spans="6:7" x14ac:dyDescent="0.2">
      <c r="F3554" s="69"/>
      <c r="G3554" s="69"/>
    </row>
    <row r="3555" spans="6:7" x14ac:dyDescent="0.2">
      <c r="F3555" s="69"/>
      <c r="G3555" s="69"/>
    </row>
    <row r="3556" spans="6:7" x14ac:dyDescent="0.2">
      <c r="F3556" s="69"/>
      <c r="G3556" s="69"/>
    </row>
    <row r="3557" spans="6:7" x14ac:dyDescent="0.2">
      <c r="F3557" s="69"/>
      <c r="G3557" s="69"/>
    </row>
    <row r="3558" spans="6:7" x14ac:dyDescent="0.2">
      <c r="F3558" s="69"/>
      <c r="G3558" s="69"/>
    </row>
    <row r="3559" spans="6:7" x14ac:dyDescent="0.2">
      <c r="F3559" s="69"/>
      <c r="G3559" s="69"/>
    </row>
    <row r="3560" spans="6:7" x14ac:dyDescent="0.2">
      <c r="F3560" s="69"/>
      <c r="G3560" s="69"/>
    </row>
    <row r="3561" spans="6:7" x14ac:dyDescent="0.2">
      <c r="F3561" s="69"/>
      <c r="G3561" s="69"/>
    </row>
    <row r="3562" spans="6:7" x14ac:dyDescent="0.2">
      <c r="F3562" s="69"/>
      <c r="G3562" s="69"/>
    </row>
    <row r="3563" spans="6:7" x14ac:dyDescent="0.2">
      <c r="F3563" s="69"/>
      <c r="G3563" s="69"/>
    </row>
    <row r="3564" spans="6:7" x14ac:dyDescent="0.2">
      <c r="F3564" s="69"/>
      <c r="G3564" s="69"/>
    </row>
    <row r="3565" spans="6:7" x14ac:dyDescent="0.2">
      <c r="F3565" s="69"/>
      <c r="G3565" s="69"/>
    </row>
    <row r="3566" spans="6:7" x14ac:dyDescent="0.2">
      <c r="F3566" s="69"/>
      <c r="G3566" s="69"/>
    </row>
    <row r="3567" spans="6:7" x14ac:dyDescent="0.2">
      <c r="F3567" s="69"/>
      <c r="G3567" s="69"/>
    </row>
    <row r="3568" spans="6:7" x14ac:dyDescent="0.2">
      <c r="F3568" s="69"/>
      <c r="G3568" s="69"/>
    </row>
    <row r="3569" spans="6:7" x14ac:dyDescent="0.2">
      <c r="F3569" s="69"/>
      <c r="G3569" s="69"/>
    </row>
    <row r="3570" spans="6:7" x14ac:dyDescent="0.2">
      <c r="F3570" s="69"/>
      <c r="G3570" s="69"/>
    </row>
    <row r="3571" spans="6:7" x14ac:dyDescent="0.2">
      <c r="F3571" s="69"/>
      <c r="G3571" s="69"/>
    </row>
    <row r="3572" spans="6:7" x14ac:dyDescent="0.2">
      <c r="F3572" s="69"/>
      <c r="G3572" s="69"/>
    </row>
    <row r="3573" spans="6:7" x14ac:dyDescent="0.2">
      <c r="F3573" s="69"/>
      <c r="G3573" s="69"/>
    </row>
    <row r="3574" spans="6:7" x14ac:dyDescent="0.2">
      <c r="F3574" s="69"/>
      <c r="G3574" s="69"/>
    </row>
    <row r="3575" spans="6:7" x14ac:dyDescent="0.2">
      <c r="F3575" s="69"/>
      <c r="G3575" s="69"/>
    </row>
    <row r="3576" spans="6:7" x14ac:dyDescent="0.2">
      <c r="F3576" s="69"/>
      <c r="G3576" s="69"/>
    </row>
    <row r="3577" spans="6:7" x14ac:dyDescent="0.2">
      <c r="F3577" s="69"/>
      <c r="G3577" s="69"/>
    </row>
    <row r="3578" spans="6:7" x14ac:dyDescent="0.2">
      <c r="F3578" s="69"/>
      <c r="G3578" s="69"/>
    </row>
    <row r="3579" spans="6:7" x14ac:dyDescent="0.2">
      <c r="F3579" s="69"/>
      <c r="G3579" s="69"/>
    </row>
    <row r="3580" spans="6:7" x14ac:dyDescent="0.2">
      <c r="F3580" s="69"/>
      <c r="G3580" s="69"/>
    </row>
    <row r="3581" spans="6:7" x14ac:dyDescent="0.2">
      <c r="F3581" s="69"/>
      <c r="G3581" s="69"/>
    </row>
    <row r="3582" spans="6:7" x14ac:dyDescent="0.2">
      <c r="F3582" s="69"/>
      <c r="G3582" s="69"/>
    </row>
    <row r="3583" spans="6:7" x14ac:dyDescent="0.2">
      <c r="F3583" s="69"/>
      <c r="G3583" s="69"/>
    </row>
    <row r="3584" spans="6:7" x14ac:dyDescent="0.2">
      <c r="F3584" s="69"/>
      <c r="G3584" s="69"/>
    </row>
    <row r="3585" spans="6:7" x14ac:dyDescent="0.2">
      <c r="F3585" s="69"/>
      <c r="G3585" s="69"/>
    </row>
    <row r="3586" spans="6:7" x14ac:dyDescent="0.2">
      <c r="F3586" s="69"/>
      <c r="G3586" s="69"/>
    </row>
    <row r="3587" spans="6:7" x14ac:dyDescent="0.2">
      <c r="F3587" s="69"/>
      <c r="G3587" s="69"/>
    </row>
    <row r="3588" spans="6:7" x14ac:dyDescent="0.2">
      <c r="F3588" s="69"/>
      <c r="G3588" s="69"/>
    </row>
    <row r="3589" spans="6:7" x14ac:dyDescent="0.2">
      <c r="F3589" s="69"/>
      <c r="G3589" s="69"/>
    </row>
    <row r="3590" spans="6:7" x14ac:dyDescent="0.2">
      <c r="F3590" s="69"/>
      <c r="G3590" s="69"/>
    </row>
    <row r="3591" spans="6:7" x14ac:dyDescent="0.2">
      <c r="F3591" s="69"/>
      <c r="G3591" s="69"/>
    </row>
    <row r="3592" spans="6:7" x14ac:dyDescent="0.2">
      <c r="F3592" s="69"/>
      <c r="G3592" s="69"/>
    </row>
    <row r="3593" spans="6:7" x14ac:dyDescent="0.2">
      <c r="F3593" s="69"/>
      <c r="G3593" s="69"/>
    </row>
    <row r="3594" spans="6:7" x14ac:dyDescent="0.2">
      <c r="F3594" s="69"/>
      <c r="G3594" s="69"/>
    </row>
    <row r="3595" spans="6:7" x14ac:dyDescent="0.2">
      <c r="F3595" s="69"/>
      <c r="G3595" s="69"/>
    </row>
    <row r="3596" spans="6:7" x14ac:dyDescent="0.2">
      <c r="F3596" s="69"/>
      <c r="G3596" s="69"/>
    </row>
    <row r="3597" spans="6:7" x14ac:dyDescent="0.2">
      <c r="F3597" s="69"/>
      <c r="G3597" s="69"/>
    </row>
    <row r="3598" spans="6:7" x14ac:dyDescent="0.2">
      <c r="F3598" s="69"/>
      <c r="G3598" s="69"/>
    </row>
    <row r="3599" spans="6:7" x14ac:dyDescent="0.2">
      <c r="F3599" s="69"/>
      <c r="G3599" s="69"/>
    </row>
    <row r="3600" spans="6:7" x14ac:dyDescent="0.2">
      <c r="F3600" s="69"/>
      <c r="G3600" s="69"/>
    </row>
    <row r="3601" spans="6:7" x14ac:dyDescent="0.2">
      <c r="F3601" s="69"/>
      <c r="G3601" s="69"/>
    </row>
    <row r="3602" spans="6:7" x14ac:dyDescent="0.2">
      <c r="F3602" s="69"/>
      <c r="G3602" s="69"/>
    </row>
    <row r="3603" spans="6:7" x14ac:dyDescent="0.2">
      <c r="F3603" s="69"/>
      <c r="G3603" s="69"/>
    </row>
    <row r="3604" spans="6:7" x14ac:dyDescent="0.2">
      <c r="F3604" s="69"/>
      <c r="G3604" s="69"/>
    </row>
    <row r="3605" spans="6:7" x14ac:dyDescent="0.2">
      <c r="F3605" s="69"/>
      <c r="G3605" s="69"/>
    </row>
    <row r="3606" spans="6:7" x14ac:dyDescent="0.2">
      <c r="F3606" s="69"/>
      <c r="G3606" s="69"/>
    </row>
    <row r="3607" spans="6:7" x14ac:dyDescent="0.2">
      <c r="F3607" s="69"/>
      <c r="G3607" s="69"/>
    </row>
    <row r="3608" spans="6:7" x14ac:dyDescent="0.2">
      <c r="F3608" s="69"/>
      <c r="G3608" s="69"/>
    </row>
    <row r="3609" spans="6:7" x14ac:dyDescent="0.2">
      <c r="F3609" s="69"/>
      <c r="G3609" s="69"/>
    </row>
    <row r="3610" spans="6:7" x14ac:dyDescent="0.2">
      <c r="F3610" s="69"/>
      <c r="G3610" s="69"/>
    </row>
    <row r="3611" spans="6:7" x14ac:dyDescent="0.2">
      <c r="F3611" s="69"/>
      <c r="G3611" s="69"/>
    </row>
    <row r="3612" spans="6:7" x14ac:dyDescent="0.2">
      <c r="F3612" s="69"/>
      <c r="G3612" s="69"/>
    </row>
    <row r="3613" spans="6:7" x14ac:dyDescent="0.2">
      <c r="F3613" s="69"/>
      <c r="G3613" s="69"/>
    </row>
    <row r="3614" spans="6:7" x14ac:dyDescent="0.2">
      <c r="F3614" s="69"/>
      <c r="G3614" s="69"/>
    </row>
    <row r="3615" spans="6:7" x14ac:dyDescent="0.2">
      <c r="F3615" s="69"/>
      <c r="G3615" s="69"/>
    </row>
    <row r="3616" spans="6:7" x14ac:dyDescent="0.2">
      <c r="F3616" s="69"/>
      <c r="G3616" s="69"/>
    </row>
    <row r="3617" spans="6:7" x14ac:dyDescent="0.2">
      <c r="F3617" s="69"/>
      <c r="G3617" s="69"/>
    </row>
    <row r="3618" spans="6:7" x14ac:dyDescent="0.2">
      <c r="F3618" s="69"/>
      <c r="G3618" s="69"/>
    </row>
    <row r="3619" spans="6:7" x14ac:dyDescent="0.2">
      <c r="F3619" s="69"/>
      <c r="G3619" s="69"/>
    </row>
    <row r="3620" spans="6:7" x14ac:dyDescent="0.2">
      <c r="F3620" s="69"/>
      <c r="G3620" s="69"/>
    </row>
    <row r="3621" spans="6:7" x14ac:dyDescent="0.2">
      <c r="F3621" s="69"/>
      <c r="G3621" s="69"/>
    </row>
    <row r="3622" spans="6:7" x14ac:dyDescent="0.2">
      <c r="F3622" s="69"/>
      <c r="G3622" s="69"/>
    </row>
    <row r="3623" spans="6:7" x14ac:dyDescent="0.2">
      <c r="F3623" s="69"/>
      <c r="G3623" s="69"/>
    </row>
    <row r="3624" spans="6:7" x14ac:dyDescent="0.2">
      <c r="F3624" s="69"/>
      <c r="G3624" s="69"/>
    </row>
    <row r="3625" spans="6:7" x14ac:dyDescent="0.2">
      <c r="F3625" s="69"/>
      <c r="G3625" s="69"/>
    </row>
    <row r="3626" spans="6:7" x14ac:dyDescent="0.2">
      <c r="F3626" s="69"/>
      <c r="G3626" s="69"/>
    </row>
    <row r="3627" spans="6:7" x14ac:dyDescent="0.2">
      <c r="F3627" s="69"/>
      <c r="G3627" s="69"/>
    </row>
    <row r="3628" spans="6:7" x14ac:dyDescent="0.2">
      <c r="F3628" s="69"/>
      <c r="G3628" s="69"/>
    </row>
    <row r="3629" spans="6:7" x14ac:dyDescent="0.2">
      <c r="F3629" s="69"/>
      <c r="G3629" s="69"/>
    </row>
    <row r="3630" spans="6:7" x14ac:dyDescent="0.2">
      <c r="F3630" s="69"/>
      <c r="G3630" s="69"/>
    </row>
    <row r="3631" spans="6:7" x14ac:dyDescent="0.2">
      <c r="F3631" s="69"/>
      <c r="G3631" s="69"/>
    </row>
    <row r="3632" spans="6:7" x14ac:dyDescent="0.2">
      <c r="F3632" s="69"/>
      <c r="G3632" s="69"/>
    </row>
    <row r="3633" spans="6:7" x14ac:dyDescent="0.2">
      <c r="F3633" s="69"/>
      <c r="G3633" s="69"/>
    </row>
    <row r="3634" spans="6:7" x14ac:dyDescent="0.2">
      <c r="F3634" s="69"/>
      <c r="G3634" s="69"/>
    </row>
    <row r="3635" spans="6:7" x14ac:dyDescent="0.2">
      <c r="F3635" s="69"/>
      <c r="G3635" s="69"/>
    </row>
    <row r="3636" spans="6:7" x14ac:dyDescent="0.2">
      <c r="F3636" s="69"/>
      <c r="G3636" s="69"/>
    </row>
    <row r="3637" spans="6:7" x14ac:dyDescent="0.2">
      <c r="F3637" s="69"/>
      <c r="G3637" s="69"/>
    </row>
    <row r="3638" spans="6:7" x14ac:dyDescent="0.2">
      <c r="F3638" s="69"/>
      <c r="G3638" s="69"/>
    </row>
    <row r="3639" spans="6:7" x14ac:dyDescent="0.2">
      <c r="F3639" s="69"/>
      <c r="G3639" s="69"/>
    </row>
    <row r="3640" spans="6:7" x14ac:dyDescent="0.2">
      <c r="F3640" s="69"/>
      <c r="G3640" s="69"/>
    </row>
    <row r="3641" spans="6:7" x14ac:dyDescent="0.2">
      <c r="F3641" s="69"/>
      <c r="G3641" s="69"/>
    </row>
    <row r="3642" spans="6:7" x14ac:dyDescent="0.2">
      <c r="F3642" s="69"/>
      <c r="G3642" s="69"/>
    </row>
    <row r="3643" spans="6:7" x14ac:dyDescent="0.2">
      <c r="F3643" s="69"/>
      <c r="G3643" s="69"/>
    </row>
    <row r="3644" spans="6:7" x14ac:dyDescent="0.2">
      <c r="F3644" s="69"/>
      <c r="G3644" s="69"/>
    </row>
    <row r="3645" spans="6:7" x14ac:dyDescent="0.2">
      <c r="F3645" s="69"/>
      <c r="G3645" s="69"/>
    </row>
    <row r="3646" spans="6:7" x14ac:dyDescent="0.2">
      <c r="F3646" s="69"/>
      <c r="G3646" s="69"/>
    </row>
    <row r="3647" spans="6:7" x14ac:dyDescent="0.2">
      <c r="F3647" s="69"/>
      <c r="G3647" s="69"/>
    </row>
    <row r="3648" spans="6:7" x14ac:dyDescent="0.2">
      <c r="F3648" s="69"/>
      <c r="G3648" s="69"/>
    </row>
    <row r="3649" spans="6:7" x14ac:dyDescent="0.2">
      <c r="F3649" s="69"/>
      <c r="G3649" s="69"/>
    </row>
    <row r="3650" spans="6:7" x14ac:dyDescent="0.2">
      <c r="F3650" s="69"/>
      <c r="G3650" s="69"/>
    </row>
    <row r="3651" spans="6:7" x14ac:dyDescent="0.2">
      <c r="F3651" s="69"/>
      <c r="G3651" s="69"/>
    </row>
    <row r="3652" spans="6:7" x14ac:dyDescent="0.2">
      <c r="F3652" s="69"/>
      <c r="G3652" s="69"/>
    </row>
    <row r="3653" spans="6:7" x14ac:dyDescent="0.2">
      <c r="F3653" s="69"/>
      <c r="G3653" s="69"/>
    </row>
    <row r="3654" spans="6:7" x14ac:dyDescent="0.2">
      <c r="F3654" s="69"/>
      <c r="G3654" s="69"/>
    </row>
    <row r="3655" spans="6:7" x14ac:dyDescent="0.2">
      <c r="F3655" s="69"/>
      <c r="G3655" s="69"/>
    </row>
    <row r="3656" spans="6:7" x14ac:dyDescent="0.2">
      <c r="F3656" s="69"/>
      <c r="G3656" s="69"/>
    </row>
    <row r="3657" spans="6:7" x14ac:dyDescent="0.2">
      <c r="F3657" s="69"/>
      <c r="G3657" s="69"/>
    </row>
    <row r="3658" spans="6:7" x14ac:dyDescent="0.2">
      <c r="F3658" s="69"/>
      <c r="G3658" s="69"/>
    </row>
    <row r="3659" spans="6:7" x14ac:dyDescent="0.2">
      <c r="F3659" s="69"/>
      <c r="G3659" s="69"/>
    </row>
    <row r="3660" spans="6:7" x14ac:dyDescent="0.2">
      <c r="F3660" s="69"/>
      <c r="G3660" s="69"/>
    </row>
    <row r="3661" spans="6:7" x14ac:dyDescent="0.2">
      <c r="F3661" s="69"/>
      <c r="G3661" s="69"/>
    </row>
    <row r="3662" spans="6:7" x14ac:dyDescent="0.2">
      <c r="F3662" s="69"/>
      <c r="G3662" s="69"/>
    </row>
    <row r="3663" spans="6:7" x14ac:dyDescent="0.2">
      <c r="F3663" s="69"/>
      <c r="G3663" s="69"/>
    </row>
    <row r="3664" spans="6:7" x14ac:dyDescent="0.2">
      <c r="F3664" s="69"/>
      <c r="G3664" s="69"/>
    </row>
    <row r="3665" spans="6:7" x14ac:dyDescent="0.2">
      <c r="F3665" s="69"/>
      <c r="G3665" s="69"/>
    </row>
    <row r="3666" spans="6:7" x14ac:dyDescent="0.2">
      <c r="F3666" s="69"/>
      <c r="G3666" s="69"/>
    </row>
    <row r="3667" spans="6:7" x14ac:dyDescent="0.2">
      <c r="F3667" s="69"/>
      <c r="G3667" s="69"/>
    </row>
    <row r="3668" spans="6:7" x14ac:dyDescent="0.2">
      <c r="F3668" s="69"/>
      <c r="G3668" s="69"/>
    </row>
    <row r="3669" spans="6:7" x14ac:dyDescent="0.2">
      <c r="F3669" s="69"/>
      <c r="G3669" s="69"/>
    </row>
    <row r="3670" spans="6:7" x14ac:dyDescent="0.2">
      <c r="F3670" s="69"/>
      <c r="G3670" s="69"/>
    </row>
    <row r="3671" spans="6:7" x14ac:dyDescent="0.2">
      <c r="F3671" s="69"/>
      <c r="G3671" s="69"/>
    </row>
    <row r="3672" spans="6:7" x14ac:dyDescent="0.2">
      <c r="F3672" s="69"/>
      <c r="G3672" s="69"/>
    </row>
    <row r="3673" spans="6:7" x14ac:dyDescent="0.2">
      <c r="F3673" s="69"/>
      <c r="G3673" s="69"/>
    </row>
    <row r="3674" spans="6:7" x14ac:dyDescent="0.2">
      <c r="F3674" s="69"/>
      <c r="G3674" s="69"/>
    </row>
    <row r="3675" spans="6:7" x14ac:dyDescent="0.2">
      <c r="F3675" s="69"/>
      <c r="G3675" s="69"/>
    </row>
    <row r="3676" spans="6:7" x14ac:dyDescent="0.2">
      <c r="F3676" s="69"/>
      <c r="G3676" s="69"/>
    </row>
    <row r="3677" spans="6:7" x14ac:dyDescent="0.2">
      <c r="F3677" s="69"/>
      <c r="G3677" s="69"/>
    </row>
    <row r="3678" spans="6:7" x14ac:dyDescent="0.2">
      <c r="F3678" s="69"/>
      <c r="G3678" s="69"/>
    </row>
    <row r="3679" spans="6:7" x14ac:dyDescent="0.2">
      <c r="F3679" s="69"/>
      <c r="G3679" s="69"/>
    </row>
    <row r="3680" spans="6:7" x14ac:dyDescent="0.2">
      <c r="F3680" s="69"/>
      <c r="G3680" s="69"/>
    </row>
    <row r="3681" spans="6:7" x14ac:dyDescent="0.2">
      <c r="F3681" s="69"/>
      <c r="G3681" s="69"/>
    </row>
    <row r="3682" spans="6:7" x14ac:dyDescent="0.2">
      <c r="F3682" s="69"/>
      <c r="G3682" s="69"/>
    </row>
    <row r="3683" spans="6:7" x14ac:dyDescent="0.2">
      <c r="F3683" s="69"/>
      <c r="G3683" s="69"/>
    </row>
    <row r="3684" spans="6:7" x14ac:dyDescent="0.2">
      <c r="F3684" s="69"/>
      <c r="G3684" s="69"/>
    </row>
    <row r="3685" spans="6:7" x14ac:dyDescent="0.2">
      <c r="F3685" s="69"/>
      <c r="G3685" s="69"/>
    </row>
    <row r="3686" spans="6:7" x14ac:dyDescent="0.2">
      <c r="F3686" s="69"/>
      <c r="G3686" s="69"/>
    </row>
    <row r="3687" spans="6:7" x14ac:dyDescent="0.2">
      <c r="F3687" s="69"/>
      <c r="G3687" s="69"/>
    </row>
    <row r="3688" spans="6:7" x14ac:dyDescent="0.2">
      <c r="F3688" s="69"/>
      <c r="G3688" s="69"/>
    </row>
    <row r="3689" spans="6:7" x14ac:dyDescent="0.2">
      <c r="F3689" s="69"/>
      <c r="G3689" s="69"/>
    </row>
    <row r="3690" spans="6:7" x14ac:dyDescent="0.2">
      <c r="F3690" s="69"/>
      <c r="G3690" s="69"/>
    </row>
    <row r="3691" spans="6:7" x14ac:dyDescent="0.2">
      <c r="F3691" s="69"/>
      <c r="G3691" s="69"/>
    </row>
    <row r="3692" spans="6:7" x14ac:dyDescent="0.2">
      <c r="F3692" s="69"/>
      <c r="G3692" s="69"/>
    </row>
    <row r="3693" spans="6:7" x14ac:dyDescent="0.2">
      <c r="F3693" s="69"/>
      <c r="G3693" s="69"/>
    </row>
    <row r="3694" spans="6:7" x14ac:dyDescent="0.2">
      <c r="F3694" s="69"/>
      <c r="G3694" s="69"/>
    </row>
    <row r="3695" spans="6:7" x14ac:dyDescent="0.2">
      <c r="F3695" s="69"/>
      <c r="G3695" s="69"/>
    </row>
    <row r="3696" spans="6:7" x14ac:dyDescent="0.2">
      <c r="F3696" s="69"/>
      <c r="G3696" s="69"/>
    </row>
    <row r="3697" spans="6:7" x14ac:dyDescent="0.2">
      <c r="F3697" s="69"/>
      <c r="G3697" s="69"/>
    </row>
    <row r="3698" spans="6:7" x14ac:dyDescent="0.2">
      <c r="F3698" s="69"/>
      <c r="G3698" s="69"/>
    </row>
    <row r="3699" spans="6:7" x14ac:dyDescent="0.2">
      <c r="F3699" s="69"/>
      <c r="G3699" s="69"/>
    </row>
    <row r="3700" spans="6:7" x14ac:dyDescent="0.2">
      <c r="F3700" s="69"/>
      <c r="G3700" s="69"/>
    </row>
    <row r="3701" spans="6:7" x14ac:dyDescent="0.2">
      <c r="F3701" s="69"/>
      <c r="G3701" s="69"/>
    </row>
    <row r="3702" spans="6:7" x14ac:dyDescent="0.2">
      <c r="F3702" s="69"/>
      <c r="G3702" s="69"/>
    </row>
    <row r="3703" spans="6:7" x14ac:dyDescent="0.2">
      <c r="F3703" s="69"/>
      <c r="G3703" s="69"/>
    </row>
    <row r="3704" spans="6:7" x14ac:dyDescent="0.2">
      <c r="F3704" s="69"/>
      <c r="G3704" s="69"/>
    </row>
    <row r="3705" spans="6:7" x14ac:dyDescent="0.2">
      <c r="F3705" s="69"/>
      <c r="G3705" s="69"/>
    </row>
    <row r="3706" spans="6:7" x14ac:dyDescent="0.2">
      <c r="F3706" s="69"/>
      <c r="G3706" s="69"/>
    </row>
    <row r="3707" spans="6:7" x14ac:dyDescent="0.2">
      <c r="F3707" s="69"/>
      <c r="G3707" s="69"/>
    </row>
    <row r="3708" spans="6:7" x14ac:dyDescent="0.2">
      <c r="F3708" s="69"/>
      <c r="G3708" s="69"/>
    </row>
    <row r="3709" spans="6:7" x14ac:dyDescent="0.2">
      <c r="F3709" s="69"/>
      <c r="G3709" s="69"/>
    </row>
    <row r="3710" spans="6:7" x14ac:dyDescent="0.2">
      <c r="F3710" s="69"/>
      <c r="G3710" s="69"/>
    </row>
    <row r="3711" spans="6:7" x14ac:dyDescent="0.2">
      <c r="F3711" s="69"/>
      <c r="G3711" s="69"/>
    </row>
    <row r="3712" spans="6:7" x14ac:dyDescent="0.2">
      <c r="F3712" s="69"/>
      <c r="G3712" s="69"/>
    </row>
    <row r="3713" spans="6:7" x14ac:dyDescent="0.2">
      <c r="F3713" s="69"/>
      <c r="G3713" s="69"/>
    </row>
    <row r="3714" spans="6:7" x14ac:dyDescent="0.2">
      <c r="F3714" s="69"/>
      <c r="G3714" s="69"/>
    </row>
    <row r="3715" spans="6:7" x14ac:dyDescent="0.2">
      <c r="F3715" s="69"/>
      <c r="G3715" s="69"/>
    </row>
    <row r="3716" spans="6:7" x14ac:dyDescent="0.2">
      <c r="F3716" s="69"/>
      <c r="G3716" s="69"/>
    </row>
    <row r="3717" spans="6:7" x14ac:dyDescent="0.2">
      <c r="F3717" s="69"/>
      <c r="G3717" s="69"/>
    </row>
    <row r="3718" spans="6:7" x14ac:dyDescent="0.2">
      <c r="F3718" s="69"/>
      <c r="G3718" s="69"/>
    </row>
    <row r="3719" spans="6:7" x14ac:dyDescent="0.2">
      <c r="F3719" s="69"/>
      <c r="G3719" s="69"/>
    </row>
    <row r="3720" spans="6:7" x14ac:dyDescent="0.2">
      <c r="F3720" s="69"/>
      <c r="G3720" s="69"/>
    </row>
    <row r="3721" spans="6:7" x14ac:dyDescent="0.2">
      <c r="F3721" s="69"/>
      <c r="G3721" s="69"/>
    </row>
    <row r="3722" spans="6:7" x14ac:dyDescent="0.2">
      <c r="F3722" s="69"/>
      <c r="G3722" s="69"/>
    </row>
    <row r="3723" spans="6:7" x14ac:dyDescent="0.2">
      <c r="F3723" s="69"/>
      <c r="G3723" s="69"/>
    </row>
    <row r="3724" spans="6:7" x14ac:dyDescent="0.2">
      <c r="F3724" s="69"/>
      <c r="G3724" s="69"/>
    </row>
    <row r="3725" spans="6:7" x14ac:dyDescent="0.2">
      <c r="F3725" s="69"/>
      <c r="G3725" s="69"/>
    </row>
    <row r="3726" spans="6:7" x14ac:dyDescent="0.2">
      <c r="F3726" s="69"/>
      <c r="G3726" s="69"/>
    </row>
    <row r="3727" spans="6:7" x14ac:dyDescent="0.2">
      <c r="F3727" s="69"/>
      <c r="G3727" s="69"/>
    </row>
    <row r="3728" spans="6:7" x14ac:dyDescent="0.2">
      <c r="F3728" s="69"/>
      <c r="G3728" s="69"/>
    </row>
    <row r="3729" spans="6:7" x14ac:dyDescent="0.2">
      <c r="F3729" s="69"/>
      <c r="G3729" s="69"/>
    </row>
    <row r="3730" spans="6:7" x14ac:dyDescent="0.2">
      <c r="F3730" s="69"/>
      <c r="G3730" s="69"/>
    </row>
    <row r="3731" spans="6:7" x14ac:dyDescent="0.2">
      <c r="F3731" s="69"/>
      <c r="G3731" s="69"/>
    </row>
    <row r="3732" spans="6:7" x14ac:dyDescent="0.2">
      <c r="F3732" s="69"/>
      <c r="G3732" s="69"/>
    </row>
    <row r="3733" spans="6:7" x14ac:dyDescent="0.2">
      <c r="F3733" s="69"/>
      <c r="G3733" s="69"/>
    </row>
    <row r="3734" spans="6:7" x14ac:dyDescent="0.2">
      <c r="F3734" s="69"/>
      <c r="G3734" s="69"/>
    </row>
    <row r="3735" spans="6:7" x14ac:dyDescent="0.2">
      <c r="F3735" s="69"/>
      <c r="G3735" s="69"/>
    </row>
    <row r="3736" spans="6:7" x14ac:dyDescent="0.2">
      <c r="F3736" s="69"/>
      <c r="G3736" s="69"/>
    </row>
    <row r="3737" spans="6:7" x14ac:dyDescent="0.2">
      <c r="F3737" s="69"/>
      <c r="G3737" s="69"/>
    </row>
    <row r="3738" spans="6:7" x14ac:dyDescent="0.2">
      <c r="F3738" s="69"/>
      <c r="G3738" s="69"/>
    </row>
    <row r="3739" spans="6:7" x14ac:dyDescent="0.2">
      <c r="F3739" s="69"/>
      <c r="G3739" s="69"/>
    </row>
    <row r="3740" spans="6:7" x14ac:dyDescent="0.2">
      <c r="F3740" s="69"/>
      <c r="G3740" s="69"/>
    </row>
    <row r="3741" spans="6:7" x14ac:dyDescent="0.2">
      <c r="F3741" s="69"/>
      <c r="G3741" s="69"/>
    </row>
    <row r="3742" spans="6:7" x14ac:dyDescent="0.2">
      <c r="F3742" s="69"/>
      <c r="G3742" s="69"/>
    </row>
    <row r="3743" spans="6:7" x14ac:dyDescent="0.2">
      <c r="F3743" s="69"/>
      <c r="G3743" s="69"/>
    </row>
    <row r="3744" spans="6:7" x14ac:dyDescent="0.2">
      <c r="F3744" s="69"/>
      <c r="G3744" s="69"/>
    </row>
    <row r="3745" spans="6:7" x14ac:dyDescent="0.2">
      <c r="F3745" s="69"/>
      <c r="G3745" s="69"/>
    </row>
    <row r="3746" spans="6:7" x14ac:dyDescent="0.2">
      <c r="F3746" s="69"/>
      <c r="G3746" s="69"/>
    </row>
    <row r="3747" spans="6:7" x14ac:dyDescent="0.2">
      <c r="F3747" s="69"/>
      <c r="G3747" s="69"/>
    </row>
    <row r="3748" spans="6:7" x14ac:dyDescent="0.2">
      <c r="F3748" s="69"/>
      <c r="G3748" s="69"/>
    </row>
    <row r="3749" spans="6:7" x14ac:dyDescent="0.2">
      <c r="F3749" s="69"/>
      <c r="G3749" s="69"/>
    </row>
    <row r="3750" spans="6:7" x14ac:dyDescent="0.2">
      <c r="F3750" s="69"/>
      <c r="G3750" s="69"/>
    </row>
    <row r="3751" spans="6:7" x14ac:dyDescent="0.2">
      <c r="F3751" s="69"/>
      <c r="G3751" s="69"/>
    </row>
    <row r="3752" spans="6:7" x14ac:dyDescent="0.2">
      <c r="F3752" s="69"/>
      <c r="G3752" s="69"/>
    </row>
    <row r="3753" spans="6:7" x14ac:dyDescent="0.2">
      <c r="F3753" s="69"/>
      <c r="G3753" s="69"/>
    </row>
    <row r="3754" spans="6:7" x14ac:dyDescent="0.2">
      <c r="F3754" s="69"/>
      <c r="G3754" s="69"/>
    </row>
    <row r="3755" spans="6:7" x14ac:dyDescent="0.2">
      <c r="F3755" s="69"/>
      <c r="G3755" s="69"/>
    </row>
    <row r="3756" spans="6:7" x14ac:dyDescent="0.2">
      <c r="F3756" s="69"/>
      <c r="G3756" s="69"/>
    </row>
    <row r="3757" spans="6:7" x14ac:dyDescent="0.2">
      <c r="F3757" s="69"/>
      <c r="G3757" s="69"/>
    </row>
    <row r="3758" spans="6:7" x14ac:dyDescent="0.2">
      <c r="F3758" s="69"/>
      <c r="G3758" s="69"/>
    </row>
    <row r="3759" spans="6:7" x14ac:dyDescent="0.2">
      <c r="F3759" s="69"/>
      <c r="G3759" s="69"/>
    </row>
    <row r="3760" spans="6:7" x14ac:dyDescent="0.2">
      <c r="F3760" s="69"/>
      <c r="G3760" s="69"/>
    </row>
    <row r="3761" spans="6:7" x14ac:dyDescent="0.2">
      <c r="F3761" s="69"/>
      <c r="G3761" s="69"/>
    </row>
    <row r="3762" spans="6:7" x14ac:dyDescent="0.2">
      <c r="F3762" s="69"/>
      <c r="G3762" s="69"/>
    </row>
    <row r="3763" spans="6:7" x14ac:dyDescent="0.2">
      <c r="F3763" s="69"/>
      <c r="G3763" s="69"/>
    </row>
    <row r="3764" spans="6:7" x14ac:dyDescent="0.2">
      <c r="F3764" s="69"/>
      <c r="G3764" s="69"/>
    </row>
    <row r="3765" spans="6:7" x14ac:dyDescent="0.2">
      <c r="F3765" s="69"/>
      <c r="G3765" s="69"/>
    </row>
    <row r="3766" spans="6:7" x14ac:dyDescent="0.2">
      <c r="F3766" s="69"/>
      <c r="G3766" s="69"/>
    </row>
    <row r="3767" spans="6:7" x14ac:dyDescent="0.2">
      <c r="F3767" s="69"/>
      <c r="G3767" s="69"/>
    </row>
    <row r="3768" spans="6:7" x14ac:dyDescent="0.2">
      <c r="F3768" s="69"/>
      <c r="G3768" s="69"/>
    </row>
    <row r="3769" spans="6:7" x14ac:dyDescent="0.2">
      <c r="F3769" s="69"/>
      <c r="G3769" s="69"/>
    </row>
    <row r="3770" spans="6:7" x14ac:dyDescent="0.2">
      <c r="F3770" s="69"/>
      <c r="G3770" s="69"/>
    </row>
    <row r="3771" spans="6:7" x14ac:dyDescent="0.2">
      <c r="F3771" s="69"/>
      <c r="G3771" s="69"/>
    </row>
    <row r="3772" spans="6:7" x14ac:dyDescent="0.2">
      <c r="F3772" s="69"/>
      <c r="G3772" s="69"/>
    </row>
    <row r="3773" spans="6:7" x14ac:dyDescent="0.2">
      <c r="F3773" s="69"/>
      <c r="G3773" s="69"/>
    </row>
    <row r="3774" spans="6:7" x14ac:dyDescent="0.2">
      <c r="F3774" s="69"/>
      <c r="G3774" s="69"/>
    </row>
    <row r="3775" spans="6:7" x14ac:dyDescent="0.2">
      <c r="F3775" s="69"/>
      <c r="G3775" s="69"/>
    </row>
    <row r="3776" spans="6:7" x14ac:dyDescent="0.2">
      <c r="F3776" s="69"/>
      <c r="G3776" s="69"/>
    </row>
    <row r="3777" spans="6:7" x14ac:dyDescent="0.2">
      <c r="F3777" s="69"/>
      <c r="G3777" s="69"/>
    </row>
    <row r="3778" spans="6:7" x14ac:dyDescent="0.2">
      <c r="F3778" s="69"/>
      <c r="G3778" s="69"/>
    </row>
    <row r="3779" spans="6:7" x14ac:dyDescent="0.2">
      <c r="F3779" s="69"/>
      <c r="G3779" s="69"/>
    </row>
    <row r="3780" spans="6:7" x14ac:dyDescent="0.2">
      <c r="F3780" s="69"/>
      <c r="G3780" s="69"/>
    </row>
    <row r="3781" spans="6:7" x14ac:dyDescent="0.2">
      <c r="F3781" s="69"/>
      <c r="G3781" s="69"/>
    </row>
    <row r="3782" spans="6:7" x14ac:dyDescent="0.2">
      <c r="F3782" s="69"/>
      <c r="G3782" s="69"/>
    </row>
    <row r="3783" spans="6:7" x14ac:dyDescent="0.2">
      <c r="F3783" s="69"/>
      <c r="G3783" s="69"/>
    </row>
    <row r="3784" spans="6:7" x14ac:dyDescent="0.2">
      <c r="F3784" s="69"/>
      <c r="G3784" s="69"/>
    </row>
    <row r="3785" spans="6:7" x14ac:dyDescent="0.2">
      <c r="F3785" s="69"/>
      <c r="G3785" s="69"/>
    </row>
    <row r="3786" spans="6:7" x14ac:dyDescent="0.2">
      <c r="F3786" s="69"/>
      <c r="G3786" s="69"/>
    </row>
    <row r="3787" spans="6:7" x14ac:dyDescent="0.2">
      <c r="F3787" s="69"/>
      <c r="G3787" s="69"/>
    </row>
    <row r="3788" spans="6:7" x14ac:dyDescent="0.2">
      <c r="F3788" s="69"/>
      <c r="G3788" s="69"/>
    </row>
    <row r="3789" spans="6:7" x14ac:dyDescent="0.2">
      <c r="F3789" s="69"/>
      <c r="G3789" s="69"/>
    </row>
    <row r="3790" spans="6:7" x14ac:dyDescent="0.2">
      <c r="F3790" s="69"/>
      <c r="G3790" s="69"/>
    </row>
    <row r="3791" spans="6:7" x14ac:dyDescent="0.2">
      <c r="F3791" s="69"/>
      <c r="G3791" s="69"/>
    </row>
    <row r="3792" spans="6:7" x14ac:dyDescent="0.2">
      <c r="F3792" s="69"/>
      <c r="G3792" s="69"/>
    </row>
    <row r="3793" spans="6:7" x14ac:dyDescent="0.2">
      <c r="F3793" s="69"/>
      <c r="G3793" s="69"/>
    </row>
    <row r="3794" spans="6:7" x14ac:dyDescent="0.2">
      <c r="F3794" s="69"/>
      <c r="G3794" s="69"/>
    </row>
    <row r="3795" spans="6:7" x14ac:dyDescent="0.2">
      <c r="F3795" s="69"/>
      <c r="G3795" s="69"/>
    </row>
    <row r="3796" spans="6:7" x14ac:dyDescent="0.2">
      <c r="F3796" s="69"/>
      <c r="G3796" s="69"/>
    </row>
    <row r="3797" spans="6:7" x14ac:dyDescent="0.2">
      <c r="F3797" s="69"/>
      <c r="G3797" s="69"/>
    </row>
    <row r="3798" spans="6:7" x14ac:dyDescent="0.2">
      <c r="F3798" s="69"/>
      <c r="G3798" s="69"/>
    </row>
    <row r="3799" spans="6:7" x14ac:dyDescent="0.2">
      <c r="F3799" s="69"/>
      <c r="G3799" s="69"/>
    </row>
    <row r="3800" spans="6:7" x14ac:dyDescent="0.2">
      <c r="F3800" s="69"/>
      <c r="G3800" s="69"/>
    </row>
    <row r="3801" spans="6:7" x14ac:dyDescent="0.2">
      <c r="F3801" s="69"/>
      <c r="G3801" s="69"/>
    </row>
    <row r="3802" spans="6:7" x14ac:dyDescent="0.2">
      <c r="F3802" s="69"/>
      <c r="G3802" s="69"/>
    </row>
    <row r="3803" spans="6:7" x14ac:dyDescent="0.2">
      <c r="F3803" s="69"/>
      <c r="G3803" s="69"/>
    </row>
    <row r="3804" spans="6:7" x14ac:dyDescent="0.2">
      <c r="F3804" s="69"/>
      <c r="G3804" s="69"/>
    </row>
    <row r="3805" spans="6:7" x14ac:dyDescent="0.2">
      <c r="F3805" s="69"/>
      <c r="G3805" s="69"/>
    </row>
    <row r="3806" spans="6:7" x14ac:dyDescent="0.2">
      <c r="F3806" s="69"/>
      <c r="G3806" s="69"/>
    </row>
    <row r="3807" spans="6:7" x14ac:dyDescent="0.2">
      <c r="F3807" s="69"/>
      <c r="G3807" s="69"/>
    </row>
    <row r="3808" spans="6:7" x14ac:dyDescent="0.2">
      <c r="F3808" s="69"/>
      <c r="G3808" s="69"/>
    </row>
    <row r="3809" spans="6:7" x14ac:dyDescent="0.2">
      <c r="F3809" s="69"/>
      <c r="G3809" s="69"/>
    </row>
    <row r="3810" spans="6:7" x14ac:dyDescent="0.2">
      <c r="F3810" s="69"/>
      <c r="G3810" s="69"/>
    </row>
    <row r="3811" spans="6:7" x14ac:dyDescent="0.2">
      <c r="F3811" s="69"/>
      <c r="G3811" s="69"/>
    </row>
    <row r="3812" spans="6:7" x14ac:dyDescent="0.2">
      <c r="F3812" s="69"/>
      <c r="G3812" s="69"/>
    </row>
    <row r="3813" spans="6:7" x14ac:dyDescent="0.2">
      <c r="F3813" s="69"/>
      <c r="G3813" s="69"/>
    </row>
    <row r="3814" spans="6:7" x14ac:dyDescent="0.2">
      <c r="F3814" s="69"/>
      <c r="G3814" s="69"/>
    </row>
    <row r="3815" spans="6:7" x14ac:dyDescent="0.2">
      <c r="F3815" s="69"/>
      <c r="G3815" s="69"/>
    </row>
    <row r="3816" spans="6:7" x14ac:dyDescent="0.2">
      <c r="F3816" s="69"/>
      <c r="G3816" s="69"/>
    </row>
    <row r="3817" spans="6:7" x14ac:dyDescent="0.2">
      <c r="F3817" s="69"/>
      <c r="G3817" s="69"/>
    </row>
    <row r="3818" spans="6:7" x14ac:dyDescent="0.2">
      <c r="F3818" s="69"/>
      <c r="G3818" s="69"/>
    </row>
    <row r="3819" spans="6:7" x14ac:dyDescent="0.2">
      <c r="F3819" s="69"/>
      <c r="G3819" s="69"/>
    </row>
    <row r="3820" spans="6:7" x14ac:dyDescent="0.2">
      <c r="F3820" s="69"/>
      <c r="G3820" s="69"/>
    </row>
    <row r="3821" spans="6:7" x14ac:dyDescent="0.2">
      <c r="F3821" s="69"/>
      <c r="G3821" s="69"/>
    </row>
    <row r="3822" spans="6:7" x14ac:dyDescent="0.2">
      <c r="F3822" s="69"/>
      <c r="G3822" s="69"/>
    </row>
    <row r="3823" spans="6:7" x14ac:dyDescent="0.2">
      <c r="F3823" s="69"/>
      <c r="G3823" s="69"/>
    </row>
    <row r="3824" spans="6:7" x14ac:dyDescent="0.2">
      <c r="F3824" s="69"/>
      <c r="G3824" s="69"/>
    </row>
    <row r="3825" spans="6:7" x14ac:dyDescent="0.2">
      <c r="F3825" s="69"/>
      <c r="G3825" s="69"/>
    </row>
    <row r="3826" spans="6:7" x14ac:dyDescent="0.2">
      <c r="F3826" s="69"/>
      <c r="G3826" s="69"/>
    </row>
    <row r="3827" spans="6:7" x14ac:dyDescent="0.2">
      <c r="F3827" s="69"/>
      <c r="G3827" s="69"/>
    </row>
    <row r="3828" spans="6:7" x14ac:dyDescent="0.2">
      <c r="F3828" s="69"/>
      <c r="G3828" s="69"/>
    </row>
    <row r="3829" spans="6:7" x14ac:dyDescent="0.2">
      <c r="F3829" s="69"/>
      <c r="G3829" s="69"/>
    </row>
    <row r="3830" spans="6:7" x14ac:dyDescent="0.2">
      <c r="F3830" s="69"/>
      <c r="G3830" s="69"/>
    </row>
    <row r="3831" spans="6:7" x14ac:dyDescent="0.2">
      <c r="F3831" s="69"/>
      <c r="G3831" s="69"/>
    </row>
    <row r="3832" spans="6:7" x14ac:dyDescent="0.2">
      <c r="F3832" s="69"/>
      <c r="G3832" s="69"/>
    </row>
    <row r="3833" spans="6:7" x14ac:dyDescent="0.2">
      <c r="F3833" s="69"/>
      <c r="G3833" s="69"/>
    </row>
    <row r="3834" spans="6:7" x14ac:dyDescent="0.2">
      <c r="F3834" s="69"/>
      <c r="G3834" s="69"/>
    </row>
    <row r="3835" spans="6:7" x14ac:dyDescent="0.2">
      <c r="F3835" s="69"/>
      <c r="G3835" s="69"/>
    </row>
    <row r="3836" spans="6:7" x14ac:dyDescent="0.2">
      <c r="F3836" s="69"/>
      <c r="G3836" s="69"/>
    </row>
    <row r="3837" spans="6:7" x14ac:dyDescent="0.2">
      <c r="F3837" s="69"/>
      <c r="G3837" s="69"/>
    </row>
    <row r="3838" spans="6:7" x14ac:dyDescent="0.2">
      <c r="F3838" s="69"/>
      <c r="G3838" s="69"/>
    </row>
    <row r="3839" spans="6:7" x14ac:dyDescent="0.2">
      <c r="F3839" s="69"/>
      <c r="G3839" s="69"/>
    </row>
    <row r="3840" spans="6:7" x14ac:dyDescent="0.2">
      <c r="F3840" s="69"/>
      <c r="G3840" s="69"/>
    </row>
    <row r="3841" spans="6:7" x14ac:dyDescent="0.2">
      <c r="F3841" s="69"/>
      <c r="G3841" s="69"/>
    </row>
    <row r="3842" spans="6:7" x14ac:dyDescent="0.2">
      <c r="F3842" s="69"/>
      <c r="G3842" s="69"/>
    </row>
    <row r="3843" spans="6:7" x14ac:dyDescent="0.2">
      <c r="F3843" s="69"/>
      <c r="G3843" s="69"/>
    </row>
    <row r="3844" spans="6:7" x14ac:dyDescent="0.2">
      <c r="F3844" s="69"/>
      <c r="G3844" s="69"/>
    </row>
    <row r="3845" spans="6:7" x14ac:dyDescent="0.2">
      <c r="F3845" s="69"/>
      <c r="G3845" s="69"/>
    </row>
    <row r="3846" spans="6:7" x14ac:dyDescent="0.2">
      <c r="F3846" s="69"/>
      <c r="G3846" s="69"/>
    </row>
    <row r="3847" spans="6:7" x14ac:dyDescent="0.2">
      <c r="F3847" s="69"/>
      <c r="G3847" s="69"/>
    </row>
    <row r="3848" spans="6:7" x14ac:dyDescent="0.2">
      <c r="F3848" s="69"/>
      <c r="G3848" s="69"/>
    </row>
    <row r="3849" spans="6:7" x14ac:dyDescent="0.2">
      <c r="F3849" s="69"/>
      <c r="G3849" s="69"/>
    </row>
    <row r="3850" spans="6:7" x14ac:dyDescent="0.2">
      <c r="F3850" s="69"/>
      <c r="G3850" s="69"/>
    </row>
    <row r="3851" spans="6:7" x14ac:dyDescent="0.2">
      <c r="F3851" s="69"/>
      <c r="G3851" s="69"/>
    </row>
    <row r="3852" spans="6:7" x14ac:dyDescent="0.2">
      <c r="F3852" s="69"/>
      <c r="G3852" s="69"/>
    </row>
    <row r="3853" spans="6:7" x14ac:dyDescent="0.2">
      <c r="F3853" s="69"/>
      <c r="G3853" s="69"/>
    </row>
    <row r="3854" spans="6:7" x14ac:dyDescent="0.2">
      <c r="F3854" s="69"/>
      <c r="G3854" s="69"/>
    </row>
    <row r="3855" spans="6:7" x14ac:dyDescent="0.2">
      <c r="F3855" s="69"/>
      <c r="G3855" s="69"/>
    </row>
    <row r="3856" spans="6:7" x14ac:dyDescent="0.2">
      <c r="F3856" s="69"/>
      <c r="G3856" s="69"/>
    </row>
    <row r="3857" spans="6:7" x14ac:dyDescent="0.2">
      <c r="F3857" s="69"/>
      <c r="G3857" s="69"/>
    </row>
    <row r="3858" spans="6:7" x14ac:dyDescent="0.2">
      <c r="F3858" s="69"/>
      <c r="G3858" s="69"/>
    </row>
    <row r="3859" spans="6:7" x14ac:dyDescent="0.2">
      <c r="F3859" s="69"/>
      <c r="G3859" s="69"/>
    </row>
    <row r="3860" spans="6:7" x14ac:dyDescent="0.2">
      <c r="F3860" s="69"/>
      <c r="G3860" s="69"/>
    </row>
    <row r="3861" spans="6:7" x14ac:dyDescent="0.2">
      <c r="F3861" s="69"/>
      <c r="G3861" s="69"/>
    </row>
    <row r="3862" spans="6:7" x14ac:dyDescent="0.2">
      <c r="F3862" s="69"/>
      <c r="G3862" s="69"/>
    </row>
    <row r="3863" spans="6:7" x14ac:dyDescent="0.2">
      <c r="F3863" s="69"/>
      <c r="G3863" s="69"/>
    </row>
    <row r="3864" spans="6:7" x14ac:dyDescent="0.2">
      <c r="F3864" s="69"/>
      <c r="G3864" s="69"/>
    </row>
    <row r="3865" spans="6:7" x14ac:dyDescent="0.2">
      <c r="F3865" s="69"/>
      <c r="G3865" s="69"/>
    </row>
    <row r="3866" spans="6:7" x14ac:dyDescent="0.2">
      <c r="F3866" s="69"/>
      <c r="G3866" s="69"/>
    </row>
    <row r="3867" spans="6:7" x14ac:dyDescent="0.2">
      <c r="F3867" s="69"/>
      <c r="G3867" s="69"/>
    </row>
    <row r="3868" spans="6:7" x14ac:dyDescent="0.2">
      <c r="F3868" s="69"/>
      <c r="G3868" s="69"/>
    </row>
    <row r="3869" spans="6:7" x14ac:dyDescent="0.2">
      <c r="F3869" s="69"/>
      <c r="G3869" s="69"/>
    </row>
    <row r="3870" spans="6:7" x14ac:dyDescent="0.2">
      <c r="F3870" s="69"/>
      <c r="G3870" s="69"/>
    </row>
    <row r="3871" spans="6:7" x14ac:dyDescent="0.2">
      <c r="F3871" s="69"/>
      <c r="G3871" s="69"/>
    </row>
    <row r="3872" spans="6:7" x14ac:dyDescent="0.2">
      <c r="F3872" s="69"/>
      <c r="G3872" s="69"/>
    </row>
    <row r="3873" spans="6:7" x14ac:dyDescent="0.2">
      <c r="F3873" s="69"/>
      <c r="G3873" s="69"/>
    </row>
    <row r="3874" spans="6:7" x14ac:dyDescent="0.2">
      <c r="F3874" s="69"/>
      <c r="G3874" s="69"/>
    </row>
    <row r="3875" spans="6:7" x14ac:dyDescent="0.2">
      <c r="F3875" s="69"/>
      <c r="G3875" s="69"/>
    </row>
    <row r="3876" spans="6:7" x14ac:dyDescent="0.2">
      <c r="F3876" s="69"/>
      <c r="G3876" s="69"/>
    </row>
    <row r="3877" spans="6:7" x14ac:dyDescent="0.2">
      <c r="F3877" s="69"/>
      <c r="G3877" s="69"/>
    </row>
    <row r="3878" spans="6:7" x14ac:dyDescent="0.2">
      <c r="F3878" s="69"/>
      <c r="G3878" s="69"/>
    </row>
    <row r="3879" spans="6:7" x14ac:dyDescent="0.2">
      <c r="F3879" s="69"/>
      <c r="G3879" s="69"/>
    </row>
    <row r="3880" spans="6:7" x14ac:dyDescent="0.2">
      <c r="F3880" s="69"/>
      <c r="G3880" s="69"/>
    </row>
    <row r="3881" spans="6:7" x14ac:dyDescent="0.2">
      <c r="F3881" s="69"/>
      <c r="G3881" s="69"/>
    </row>
    <row r="3882" spans="6:7" x14ac:dyDescent="0.2">
      <c r="F3882" s="69"/>
      <c r="G3882" s="69"/>
    </row>
    <row r="3883" spans="6:7" x14ac:dyDescent="0.2">
      <c r="F3883" s="69"/>
      <c r="G3883" s="69"/>
    </row>
    <row r="3884" spans="6:7" x14ac:dyDescent="0.2">
      <c r="F3884" s="69"/>
      <c r="G3884" s="69"/>
    </row>
    <row r="3885" spans="6:7" x14ac:dyDescent="0.2">
      <c r="F3885" s="69"/>
      <c r="G3885" s="69"/>
    </row>
    <row r="3886" spans="6:7" x14ac:dyDescent="0.2">
      <c r="F3886" s="69"/>
      <c r="G3886" s="69"/>
    </row>
    <row r="3887" spans="6:7" x14ac:dyDescent="0.2">
      <c r="F3887" s="69"/>
      <c r="G3887" s="69"/>
    </row>
    <row r="3888" spans="6:7" x14ac:dyDescent="0.2">
      <c r="F3888" s="69"/>
      <c r="G3888" s="69"/>
    </row>
    <row r="3889" spans="6:7" x14ac:dyDescent="0.2">
      <c r="F3889" s="69"/>
      <c r="G3889" s="69"/>
    </row>
    <row r="3890" spans="6:7" x14ac:dyDescent="0.2">
      <c r="F3890" s="69"/>
      <c r="G3890" s="69"/>
    </row>
    <row r="3891" spans="6:7" x14ac:dyDescent="0.2">
      <c r="F3891" s="69"/>
      <c r="G3891" s="69"/>
    </row>
    <row r="3892" spans="6:7" x14ac:dyDescent="0.2">
      <c r="F3892" s="69"/>
      <c r="G3892" s="69"/>
    </row>
    <row r="3893" spans="6:7" x14ac:dyDescent="0.2">
      <c r="F3893" s="69"/>
      <c r="G3893" s="69"/>
    </row>
    <row r="3894" spans="6:7" x14ac:dyDescent="0.2">
      <c r="F3894" s="69"/>
      <c r="G3894" s="69"/>
    </row>
    <row r="3895" spans="6:7" x14ac:dyDescent="0.2">
      <c r="F3895" s="69"/>
      <c r="G3895" s="69"/>
    </row>
    <row r="3896" spans="6:7" x14ac:dyDescent="0.2">
      <c r="F3896" s="69"/>
      <c r="G3896" s="69"/>
    </row>
    <row r="3897" spans="6:7" x14ac:dyDescent="0.2">
      <c r="F3897" s="69"/>
      <c r="G3897" s="69"/>
    </row>
    <row r="3898" spans="6:7" x14ac:dyDescent="0.2">
      <c r="F3898" s="69"/>
      <c r="G3898" s="69"/>
    </row>
    <row r="3899" spans="6:7" x14ac:dyDescent="0.2">
      <c r="F3899" s="69"/>
      <c r="G3899" s="69"/>
    </row>
    <row r="3900" spans="6:7" x14ac:dyDescent="0.2">
      <c r="F3900" s="69"/>
      <c r="G3900" s="69"/>
    </row>
    <row r="3901" spans="6:7" x14ac:dyDescent="0.2">
      <c r="F3901" s="69"/>
      <c r="G3901" s="69"/>
    </row>
    <row r="3902" spans="6:7" x14ac:dyDescent="0.2">
      <c r="F3902" s="69"/>
      <c r="G3902" s="69"/>
    </row>
    <row r="3903" spans="6:7" x14ac:dyDescent="0.2">
      <c r="F3903" s="69"/>
      <c r="G3903" s="69"/>
    </row>
    <row r="3904" spans="6:7" x14ac:dyDescent="0.2">
      <c r="F3904" s="69"/>
      <c r="G3904" s="69"/>
    </row>
    <row r="3905" spans="6:7" x14ac:dyDescent="0.2">
      <c r="F3905" s="69"/>
      <c r="G3905" s="69"/>
    </row>
    <row r="3906" spans="6:7" x14ac:dyDescent="0.2">
      <c r="F3906" s="69"/>
      <c r="G3906" s="69"/>
    </row>
    <row r="3907" spans="6:7" x14ac:dyDescent="0.2">
      <c r="F3907" s="69"/>
      <c r="G3907" s="69"/>
    </row>
    <row r="3908" spans="6:7" x14ac:dyDescent="0.2">
      <c r="F3908" s="69"/>
      <c r="G3908" s="69"/>
    </row>
    <row r="3909" spans="6:7" x14ac:dyDescent="0.2">
      <c r="F3909" s="69"/>
      <c r="G3909" s="69"/>
    </row>
    <row r="3910" spans="6:7" x14ac:dyDescent="0.2">
      <c r="F3910" s="69"/>
      <c r="G3910" s="69"/>
    </row>
    <row r="3911" spans="6:7" x14ac:dyDescent="0.2">
      <c r="F3911" s="69"/>
      <c r="G3911" s="69"/>
    </row>
    <row r="3912" spans="6:7" x14ac:dyDescent="0.2">
      <c r="F3912" s="69"/>
      <c r="G3912" s="69"/>
    </row>
    <row r="3913" spans="6:7" x14ac:dyDescent="0.2">
      <c r="F3913" s="69"/>
      <c r="G3913" s="69"/>
    </row>
    <row r="3914" spans="6:7" x14ac:dyDescent="0.2">
      <c r="F3914" s="69"/>
      <c r="G3914" s="69"/>
    </row>
    <row r="3915" spans="6:7" x14ac:dyDescent="0.2">
      <c r="F3915" s="69"/>
      <c r="G3915" s="69"/>
    </row>
    <row r="3916" spans="6:7" x14ac:dyDescent="0.2">
      <c r="F3916" s="69"/>
      <c r="G3916" s="69"/>
    </row>
    <row r="3917" spans="6:7" x14ac:dyDescent="0.2">
      <c r="F3917" s="69"/>
      <c r="G3917" s="69"/>
    </row>
    <row r="3918" spans="6:7" x14ac:dyDescent="0.2">
      <c r="F3918" s="69"/>
      <c r="G3918" s="69"/>
    </row>
    <row r="3919" spans="6:7" x14ac:dyDescent="0.2">
      <c r="F3919" s="69"/>
      <c r="G3919" s="69"/>
    </row>
    <row r="3920" spans="6:7" x14ac:dyDescent="0.2">
      <c r="F3920" s="69"/>
      <c r="G3920" s="69"/>
    </row>
    <row r="3921" spans="6:7" x14ac:dyDescent="0.2">
      <c r="F3921" s="69"/>
      <c r="G3921" s="69"/>
    </row>
    <row r="3922" spans="6:7" x14ac:dyDescent="0.2">
      <c r="F3922" s="69"/>
      <c r="G3922" s="69"/>
    </row>
    <row r="3923" spans="6:7" x14ac:dyDescent="0.2">
      <c r="F3923" s="69"/>
      <c r="G3923" s="69"/>
    </row>
    <row r="3924" spans="6:7" x14ac:dyDescent="0.2">
      <c r="F3924" s="69"/>
      <c r="G3924" s="69"/>
    </row>
    <row r="3925" spans="6:7" x14ac:dyDescent="0.2">
      <c r="F3925" s="69"/>
      <c r="G3925" s="69"/>
    </row>
    <row r="3926" spans="6:7" x14ac:dyDescent="0.2">
      <c r="F3926" s="69"/>
      <c r="G3926" s="69"/>
    </row>
    <row r="3927" spans="6:7" x14ac:dyDescent="0.2">
      <c r="F3927" s="69"/>
      <c r="G3927" s="69"/>
    </row>
    <row r="3928" spans="6:7" x14ac:dyDescent="0.2">
      <c r="F3928" s="69"/>
      <c r="G3928" s="69"/>
    </row>
    <row r="3929" spans="6:7" x14ac:dyDescent="0.2">
      <c r="F3929" s="69"/>
      <c r="G3929" s="69"/>
    </row>
    <row r="3930" spans="6:7" x14ac:dyDescent="0.2">
      <c r="F3930" s="69"/>
      <c r="G3930" s="69"/>
    </row>
    <row r="3931" spans="6:7" x14ac:dyDescent="0.2">
      <c r="F3931" s="69"/>
      <c r="G3931" s="69"/>
    </row>
    <row r="3932" spans="6:7" x14ac:dyDescent="0.2">
      <c r="F3932" s="69"/>
      <c r="G3932" s="69"/>
    </row>
    <row r="3933" spans="6:7" x14ac:dyDescent="0.2">
      <c r="F3933" s="69"/>
      <c r="G3933" s="69"/>
    </row>
    <row r="3934" spans="6:7" x14ac:dyDescent="0.2">
      <c r="F3934" s="69"/>
      <c r="G3934" s="69"/>
    </row>
    <row r="3935" spans="6:7" x14ac:dyDescent="0.2">
      <c r="F3935" s="69"/>
      <c r="G3935" s="69"/>
    </row>
    <row r="3936" spans="6:7" x14ac:dyDescent="0.2">
      <c r="F3936" s="69"/>
      <c r="G3936" s="69"/>
    </row>
    <row r="3937" spans="6:7" x14ac:dyDescent="0.2">
      <c r="F3937" s="69"/>
      <c r="G3937" s="69"/>
    </row>
    <row r="3938" spans="6:7" x14ac:dyDescent="0.2">
      <c r="F3938" s="69"/>
      <c r="G3938" s="69"/>
    </row>
    <row r="3939" spans="6:7" x14ac:dyDescent="0.2">
      <c r="F3939" s="69"/>
      <c r="G3939" s="69"/>
    </row>
    <row r="3940" spans="6:7" x14ac:dyDescent="0.2">
      <c r="F3940" s="69"/>
      <c r="G3940" s="69"/>
    </row>
    <row r="3941" spans="6:7" x14ac:dyDescent="0.2">
      <c r="F3941" s="69"/>
      <c r="G3941" s="69"/>
    </row>
    <row r="3942" spans="6:7" x14ac:dyDescent="0.2">
      <c r="F3942" s="69"/>
      <c r="G3942" s="69"/>
    </row>
    <row r="3943" spans="6:7" x14ac:dyDescent="0.2">
      <c r="F3943" s="69"/>
      <c r="G3943" s="69"/>
    </row>
    <row r="3944" spans="6:7" x14ac:dyDescent="0.2">
      <c r="F3944" s="69"/>
      <c r="G3944" s="69"/>
    </row>
    <row r="3945" spans="6:7" x14ac:dyDescent="0.2">
      <c r="F3945" s="69"/>
      <c r="G3945" s="69"/>
    </row>
    <row r="3946" spans="6:7" x14ac:dyDescent="0.2">
      <c r="F3946" s="69"/>
      <c r="G3946" s="69"/>
    </row>
    <row r="3947" spans="6:7" x14ac:dyDescent="0.2">
      <c r="F3947" s="69"/>
      <c r="G3947" s="69"/>
    </row>
    <row r="3948" spans="6:7" x14ac:dyDescent="0.2">
      <c r="F3948" s="69"/>
      <c r="G3948" s="69"/>
    </row>
    <row r="3949" spans="6:7" x14ac:dyDescent="0.2">
      <c r="F3949" s="69"/>
      <c r="G3949" s="69"/>
    </row>
    <row r="3950" spans="6:7" x14ac:dyDescent="0.2">
      <c r="F3950" s="69"/>
      <c r="G3950" s="69"/>
    </row>
    <row r="3951" spans="6:7" x14ac:dyDescent="0.2">
      <c r="F3951" s="69"/>
      <c r="G3951" s="69"/>
    </row>
    <row r="3952" spans="6:7" x14ac:dyDescent="0.2">
      <c r="F3952" s="69"/>
      <c r="G3952" s="69"/>
    </row>
    <row r="3953" spans="6:7" x14ac:dyDescent="0.2">
      <c r="F3953" s="69"/>
      <c r="G3953" s="69"/>
    </row>
    <row r="3954" spans="6:7" x14ac:dyDescent="0.2">
      <c r="F3954" s="69"/>
      <c r="G3954" s="69"/>
    </row>
    <row r="3955" spans="6:7" x14ac:dyDescent="0.2">
      <c r="F3955" s="69"/>
      <c r="G3955" s="69"/>
    </row>
    <row r="3956" spans="6:7" x14ac:dyDescent="0.2">
      <c r="F3956" s="69"/>
      <c r="G3956" s="69"/>
    </row>
    <row r="3957" spans="6:7" x14ac:dyDescent="0.2">
      <c r="F3957" s="69"/>
      <c r="G3957" s="69"/>
    </row>
    <row r="3958" spans="6:7" x14ac:dyDescent="0.2">
      <c r="F3958" s="69"/>
      <c r="G3958" s="69"/>
    </row>
    <row r="3959" spans="6:7" x14ac:dyDescent="0.2">
      <c r="F3959" s="69"/>
      <c r="G3959" s="69"/>
    </row>
    <row r="3960" spans="6:7" x14ac:dyDescent="0.2">
      <c r="F3960" s="69"/>
      <c r="G3960" s="69"/>
    </row>
    <row r="3961" spans="6:7" x14ac:dyDescent="0.2">
      <c r="F3961" s="69"/>
      <c r="G3961" s="69"/>
    </row>
    <row r="3962" spans="6:7" x14ac:dyDescent="0.2">
      <c r="F3962" s="69"/>
      <c r="G3962" s="69"/>
    </row>
    <row r="3963" spans="6:7" x14ac:dyDescent="0.2">
      <c r="F3963" s="69"/>
      <c r="G3963" s="69"/>
    </row>
    <row r="3964" spans="6:7" x14ac:dyDescent="0.2">
      <c r="F3964" s="69"/>
      <c r="G3964" s="69"/>
    </row>
    <row r="3965" spans="6:7" x14ac:dyDescent="0.2">
      <c r="F3965" s="69"/>
      <c r="G3965" s="69"/>
    </row>
    <row r="3966" spans="6:7" x14ac:dyDescent="0.2">
      <c r="F3966" s="69"/>
      <c r="G3966" s="69"/>
    </row>
    <row r="3967" spans="6:7" x14ac:dyDescent="0.2">
      <c r="F3967" s="69"/>
      <c r="G3967" s="69"/>
    </row>
    <row r="3968" spans="6:7" x14ac:dyDescent="0.2">
      <c r="F3968" s="69"/>
      <c r="G3968" s="69"/>
    </row>
    <row r="3969" spans="6:7" x14ac:dyDescent="0.2">
      <c r="F3969" s="69"/>
      <c r="G3969" s="69"/>
    </row>
    <row r="3970" spans="6:7" x14ac:dyDescent="0.2">
      <c r="F3970" s="69"/>
      <c r="G3970" s="69"/>
    </row>
    <row r="3971" spans="6:7" x14ac:dyDescent="0.2">
      <c r="F3971" s="69"/>
      <c r="G3971" s="69"/>
    </row>
    <row r="3972" spans="6:7" x14ac:dyDescent="0.2">
      <c r="F3972" s="69"/>
      <c r="G3972" s="69"/>
    </row>
    <row r="3973" spans="6:7" x14ac:dyDescent="0.2">
      <c r="F3973" s="69"/>
      <c r="G3973" s="69"/>
    </row>
    <row r="3974" spans="6:7" x14ac:dyDescent="0.2">
      <c r="F3974" s="69"/>
      <c r="G3974" s="69"/>
    </row>
    <row r="3975" spans="6:7" x14ac:dyDescent="0.2">
      <c r="F3975" s="69"/>
      <c r="G3975" s="69"/>
    </row>
    <row r="3976" spans="6:7" x14ac:dyDescent="0.2">
      <c r="F3976" s="69"/>
      <c r="G3976" s="69"/>
    </row>
    <row r="3977" spans="6:7" x14ac:dyDescent="0.2">
      <c r="F3977" s="69"/>
      <c r="G3977" s="69"/>
    </row>
    <row r="3978" spans="6:7" x14ac:dyDescent="0.2">
      <c r="F3978" s="69"/>
      <c r="G3978" s="69"/>
    </row>
    <row r="3979" spans="6:7" x14ac:dyDescent="0.2">
      <c r="F3979" s="69"/>
      <c r="G3979" s="69"/>
    </row>
    <row r="3980" spans="6:7" x14ac:dyDescent="0.2">
      <c r="F3980" s="69"/>
      <c r="G3980" s="69"/>
    </row>
    <row r="3981" spans="6:7" x14ac:dyDescent="0.2">
      <c r="F3981" s="69"/>
      <c r="G3981" s="69"/>
    </row>
    <row r="3982" spans="6:7" x14ac:dyDescent="0.2">
      <c r="F3982" s="69"/>
      <c r="G3982" s="69"/>
    </row>
    <row r="3983" spans="6:7" x14ac:dyDescent="0.2">
      <c r="F3983" s="69"/>
      <c r="G3983" s="69"/>
    </row>
    <row r="3984" spans="6:7" x14ac:dyDescent="0.2">
      <c r="F3984" s="69"/>
      <c r="G3984" s="69"/>
    </row>
    <row r="3985" spans="6:7" x14ac:dyDescent="0.2">
      <c r="F3985" s="69"/>
      <c r="G3985" s="69"/>
    </row>
    <row r="3986" spans="6:7" x14ac:dyDescent="0.2">
      <c r="F3986" s="69"/>
      <c r="G3986" s="69"/>
    </row>
    <row r="3987" spans="6:7" x14ac:dyDescent="0.2">
      <c r="F3987" s="69"/>
      <c r="G3987" s="69"/>
    </row>
    <row r="3988" spans="6:7" x14ac:dyDescent="0.2">
      <c r="F3988" s="69"/>
      <c r="G3988" s="69"/>
    </row>
    <row r="3989" spans="6:7" x14ac:dyDescent="0.2">
      <c r="F3989" s="69"/>
      <c r="G3989" s="69"/>
    </row>
    <row r="3990" spans="6:7" x14ac:dyDescent="0.2">
      <c r="F3990" s="69"/>
      <c r="G3990" s="69"/>
    </row>
    <row r="3991" spans="6:7" x14ac:dyDescent="0.2">
      <c r="F3991" s="69"/>
      <c r="G3991" s="69"/>
    </row>
    <row r="3992" spans="6:7" x14ac:dyDescent="0.2">
      <c r="F3992" s="69"/>
      <c r="G3992" s="69"/>
    </row>
    <row r="3993" spans="6:7" x14ac:dyDescent="0.2">
      <c r="F3993" s="69"/>
      <c r="G3993" s="69"/>
    </row>
    <row r="3994" spans="6:7" x14ac:dyDescent="0.2">
      <c r="F3994" s="69"/>
      <c r="G3994" s="69"/>
    </row>
    <row r="3995" spans="6:7" x14ac:dyDescent="0.2">
      <c r="F3995" s="69"/>
      <c r="G3995" s="69"/>
    </row>
  </sheetData>
  <sheetProtection algorithmName="SHA-512" hashValue="mb/13z0HHSBExXf7hHeUyCHxDylZZImfXpZVyt1NkZFswTAodnX4Q3d98SuEuMd7lPdhgV+fPrBGYnAnDd+hSw==" saltValue="UqFdkOox7B9Q86/nKC7LYQ==" spinCount="100000" sheet="1" objects="1" scenarios="1"/>
  <mergeCells count="2">
    <mergeCell ref="B27:D27"/>
    <mergeCell ref="B28:D31"/>
  </mergeCells>
  <conditionalFormatting sqref="B15:B25">
    <cfRule type="expression" dxfId="64" priority="14">
      <formula>$L$13=0</formula>
    </cfRule>
  </conditionalFormatting>
  <conditionalFormatting sqref="B17:C17">
    <cfRule type="containsText" dxfId="63" priority="17" operator="containsText" text="Please answer 2a">
      <formula>NOT(ISERROR(SEARCH("Please answer 2a",B17)))</formula>
    </cfRule>
  </conditionalFormatting>
  <conditionalFormatting sqref="B28:C28">
    <cfRule type="cellIs" dxfId="62" priority="9" operator="equal">
      <formula>""</formula>
    </cfRule>
  </conditionalFormatting>
  <conditionalFormatting sqref="B15:D24">
    <cfRule type="expression" dxfId="61" priority="15">
      <formula>$L$13=0</formula>
    </cfRule>
  </conditionalFormatting>
  <conditionalFormatting sqref="B25:D25">
    <cfRule type="expression" dxfId="60" priority="13">
      <formula>$L$13=0</formula>
    </cfRule>
  </conditionalFormatting>
  <conditionalFormatting sqref="B28:D31">
    <cfRule type="expression" dxfId="59" priority="6">
      <formula>$B28:$D31&lt;&gt;""</formula>
    </cfRule>
  </conditionalFormatting>
  <conditionalFormatting sqref="D15:D24">
    <cfRule type="expression" dxfId="58" priority="12">
      <formula>$L$13=0</formula>
    </cfRule>
  </conditionalFormatting>
  <conditionalFormatting sqref="D17">
    <cfRule type="expression" dxfId="57" priority="19">
      <formula>$K$17=1</formula>
    </cfRule>
  </conditionalFormatting>
  <conditionalFormatting sqref="D19">
    <cfRule type="expression" dxfId="56" priority="1">
      <formula>AND($F$10&lt;&gt;"",$G$10&lt;&gt;"",$D19&lt;&gt;"")</formula>
    </cfRule>
    <cfRule type="expression" dxfId="55" priority="2">
      <formula>AND($F$10&lt;&gt;"",$G$10&lt;&gt;"",$D19="")</formula>
    </cfRule>
    <cfRule type="expression" dxfId="54" priority="3">
      <formula>OR($F$10="",$G$10="")</formula>
    </cfRule>
  </conditionalFormatting>
  <conditionalFormatting sqref="D21">
    <cfRule type="expression" dxfId="53" priority="5">
      <formula>$D21&lt;&gt;""</formula>
    </cfRule>
    <cfRule type="expression" dxfId="52" priority="7">
      <formula>D21&lt;&gt;""</formula>
    </cfRule>
    <cfRule type="expression" priority="8">
      <formula>$D21&lt;&gt;""</formula>
    </cfRule>
    <cfRule type="expression" dxfId="51" priority="18">
      <formula>$K$21=1</formula>
    </cfRule>
  </conditionalFormatting>
  <conditionalFormatting sqref="D25">
    <cfRule type="containsText" dxfId="50" priority="16" operator="containsText" text="continue">
      <formula>NOT(ISERROR(SEARCH("continue",D25)))</formula>
    </cfRule>
  </conditionalFormatting>
  <conditionalFormatting sqref="F8:G8">
    <cfRule type="expression" dxfId="49" priority="27">
      <formula>$L$13=1</formula>
    </cfRule>
  </conditionalFormatting>
  <conditionalFormatting sqref="F10:G1048576">
    <cfRule type="expression" dxfId="48" priority="28">
      <formula>$L$13=1</formula>
    </cfRule>
  </conditionalFormatting>
  <dataValidations count="2">
    <dataValidation type="decimal" errorStyle="information" operator="greaterThan" allowBlank="1" showErrorMessage="1" errorTitle="Please a Number" error="The measure is calculated as the median time in minutes patients spent in the ED before discharge." sqref="D17" xr:uid="{80F3AB20-6259-4CC9-8152-E2931F48CACD}">
      <formula1>0</formula1>
    </dataValidation>
    <dataValidation type="list" allowBlank="1" showInputMessage="1" showErrorMessage="1" sqref="D21" xr:uid="{0AF826DB-D4AE-4DC7-9C95-00DE5B1E1902}">
      <formula1>"Yes,No,I don't know"</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590E-C663-40ED-BFE1-2943B36D398D}">
  <sheetPr>
    <tabColor theme="0"/>
    <outlinePr showOutlineSymbols="0"/>
  </sheetPr>
  <dimension ref="B2:O42"/>
  <sheetViews>
    <sheetView showOutlineSymbols="0" zoomScale="85" zoomScaleNormal="85" workbookViewId="0">
      <pane xSplit="14" topLeftCell="O1" activePane="topRight" state="frozen"/>
      <selection pane="topRight"/>
    </sheetView>
  </sheetViews>
  <sheetFormatPr defaultColWidth="8.625" defaultRowHeight="14.25" outlineLevelCol="1" x14ac:dyDescent="0.2"/>
  <cols>
    <col min="1" max="1" width="2.625" style="10" customWidth="1"/>
    <col min="2" max="2" width="75.625" style="10" customWidth="1"/>
    <col min="3" max="3" width="50.625" style="10" customWidth="1"/>
    <col min="4" max="4" width="25.625" style="10" customWidth="1"/>
    <col min="5" max="5" width="2.625" style="10" customWidth="1"/>
    <col min="6" max="7" width="30.625" style="10" customWidth="1"/>
    <col min="8" max="8" width="2.625" style="10" customWidth="1"/>
    <col min="9" max="9" width="1.625" style="40" hidden="1" customWidth="1" outlineLevel="1"/>
    <col min="10" max="12" width="15.625" style="40" hidden="1" customWidth="1" outlineLevel="1"/>
    <col min="13" max="13" width="25.625" style="40" hidden="1" customWidth="1" outlineLevel="1"/>
    <col min="14" max="14" width="1.625" style="40" hidden="1" customWidth="1" outlineLevel="1"/>
    <col min="15" max="15" width="8.625" style="10" collapsed="1"/>
    <col min="16" max="16384" width="8.625" style="10"/>
  </cols>
  <sheetData>
    <row r="2" spans="2:13" ht="14.1" customHeight="1" x14ac:dyDescent="0.25">
      <c r="B2" s="3"/>
      <c r="C2" s="74"/>
      <c r="D2" s="5"/>
      <c r="J2" s="41" t="s">
        <v>106</v>
      </c>
      <c r="K2" s="41"/>
      <c r="L2" s="41"/>
      <c r="M2" s="41"/>
    </row>
    <row r="3" spans="2:13" ht="14.1" customHeight="1" x14ac:dyDescent="0.2">
      <c r="B3" s="114" t="str">
        <f>Instructions!B3</f>
        <v>State of Hawai`i Med-QUEST Division (MQD)</v>
      </c>
      <c r="C3" s="75"/>
      <c r="D3" s="27"/>
    </row>
    <row r="4" spans="2:13" ht="14.1" customHeight="1" x14ac:dyDescent="0.25">
      <c r="B4" s="114" t="str">
        <f>Instructions!B4</f>
        <v xml:space="preserve">2026 Hospital Quality Pay-for-Performance Program </v>
      </c>
      <c r="C4" s="75"/>
      <c r="D4" s="27"/>
      <c r="J4" s="43" t="s">
        <v>130</v>
      </c>
      <c r="K4" s="43" t="s">
        <v>131</v>
      </c>
      <c r="L4" s="43" t="s">
        <v>132</v>
      </c>
      <c r="M4" s="43" t="s">
        <v>108</v>
      </c>
    </row>
    <row r="5" spans="2:13" ht="14.1" customHeight="1" x14ac:dyDescent="0.2">
      <c r="B5" s="62" t="s">
        <v>143</v>
      </c>
      <c r="C5" s="75"/>
      <c r="D5" s="27"/>
      <c r="J5" s="40">
        <f>IF(SUM(K24:K33)=0,1,0)</f>
        <v>0</v>
      </c>
    </row>
    <row r="6" spans="2:13" ht="14.1" customHeight="1" x14ac:dyDescent="0.25">
      <c r="B6" s="68"/>
      <c r="C6" s="76"/>
      <c r="D6" s="27"/>
    </row>
    <row r="7" spans="2:13" ht="14.1" customHeight="1" x14ac:dyDescent="0.2">
      <c r="B7" s="9"/>
      <c r="C7" s="77"/>
      <c r="D7" s="8"/>
    </row>
    <row r="8" spans="2:13" ht="15" x14ac:dyDescent="0.25">
      <c r="B8" s="58" t="s">
        <v>144</v>
      </c>
      <c r="C8" s="78"/>
      <c r="D8" s="59"/>
    </row>
    <row r="9" spans="2:13" ht="6.95" customHeight="1" x14ac:dyDescent="0.2">
      <c r="B9" s="9"/>
      <c r="C9" s="77"/>
      <c r="D9" s="8"/>
    </row>
    <row r="10" spans="2:13" x14ac:dyDescent="0.2">
      <c r="B10" s="9"/>
      <c r="C10" s="77"/>
      <c r="D10" s="8"/>
    </row>
    <row r="11" spans="2:13" ht="15" x14ac:dyDescent="0.25">
      <c r="B11" s="9" t="s">
        <v>145</v>
      </c>
      <c r="C11" s="77"/>
      <c r="D11" s="8"/>
    </row>
    <row r="12" spans="2:13" ht="15" x14ac:dyDescent="0.25">
      <c r="B12" s="104" t="s">
        <v>146</v>
      </c>
      <c r="C12" s="77"/>
      <c r="D12" s="23"/>
    </row>
    <row r="13" spans="2:13" x14ac:dyDescent="0.2">
      <c r="B13" s="9"/>
      <c r="C13" s="77"/>
      <c r="D13" s="36"/>
      <c r="L13" s="40">
        <f>IF('Step 1 | Contact Information'!C27='Unique Keys'!E2,1,0)</f>
        <v>0</v>
      </c>
      <c r="M13" s="40" t="s">
        <v>140</v>
      </c>
    </row>
    <row r="14" spans="2:13" ht="15" thickBot="1" x14ac:dyDescent="0.25">
      <c r="B14" s="116" t="str">
        <f>IF('Step 1 | Contact Information'!C22="","Please complete 'Step 1 | Contact Information'",IF(L13=1,"","As a '"&amp;'Step 1 | Contact Information'!C27&amp;"' type facility, this measure does not need to be reported, skip this tab."))</f>
        <v>Please complete 'Step 1 | Contact Information'</v>
      </c>
      <c r="C14" s="86"/>
      <c r="D14" s="8"/>
    </row>
    <row r="15" spans="2:13" ht="16.5" thickTop="1" thickBot="1" x14ac:dyDescent="0.3">
      <c r="B15" s="130" t="s">
        <v>141</v>
      </c>
      <c r="C15" s="131"/>
      <c r="D15" s="117" t="str">
        <f>IFERROR((D30+D33)/D27,"")</f>
        <v/>
      </c>
    </row>
    <row r="16" spans="2:13" ht="15" thickTop="1" x14ac:dyDescent="0.2">
      <c r="B16" s="9"/>
      <c r="C16" s="77"/>
      <c r="D16" s="8"/>
    </row>
    <row r="17" spans="2:13" ht="15" x14ac:dyDescent="0.25">
      <c r="B17" s="9" t="s">
        <v>147</v>
      </c>
      <c r="C17" s="77"/>
      <c r="D17" s="8"/>
    </row>
    <row r="18" spans="2:13" x14ac:dyDescent="0.2">
      <c r="B18" s="127" t="s">
        <v>148</v>
      </c>
      <c r="C18" s="80"/>
      <c r="D18" s="8"/>
    </row>
    <row r="19" spans="2:13" x14ac:dyDescent="0.2">
      <c r="B19" s="48"/>
      <c r="C19" s="80"/>
      <c r="D19" s="8"/>
    </row>
    <row r="20" spans="2:13" x14ac:dyDescent="0.2">
      <c r="B20" s="48"/>
      <c r="C20" s="80"/>
      <c r="D20" s="8"/>
    </row>
    <row r="21" spans="2:13" ht="15" x14ac:dyDescent="0.25">
      <c r="B21" s="13" t="s">
        <v>149</v>
      </c>
      <c r="C21" s="80"/>
      <c r="D21" s="8"/>
    </row>
    <row r="22" spans="2:13" ht="6.95" customHeight="1" x14ac:dyDescent="0.2">
      <c r="B22" s="48"/>
      <c r="C22" s="80"/>
      <c r="D22" s="8"/>
    </row>
    <row r="23" spans="2:13" ht="15" x14ac:dyDescent="0.25">
      <c r="B23" s="9" t="s">
        <v>150</v>
      </c>
      <c r="C23" s="77"/>
      <c r="D23" s="8"/>
    </row>
    <row r="24" spans="2:13" x14ac:dyDescent="0.2">
      <c r="B24" s="85"/>
      <c r="C24" s="84" t="s">
        <v>151</v>
      </c>
      <c r="D24" s="107"/>
      <c r="K24" s="40">
        <f>IF(D24="",1,0)</f>
        <v>1</v>
      </c>
      <c r="M24" s="40" t="s">
        <v>152</v>
      </c>
    </row>
    <row r="25" spans="2:13" ht="15" customHeight="1" x14ac:dyDescent="0.2">
      <c r="B25" s="9"/>
      <c r="C25" s="77"/>
      <c r="D25" s="8"/>
    </row>
    <row r="26" spans="2:13" ht="15" x14ac:dyDescent="0.25">
      <c r="B26" s="9" t="s">
        <v>153</v>
      </c>
      <c r="C26" s="77"/>
      <c r="D26" s="8"/>
    </row>
    <row r="27" spans="2:13" x14ac:dyDescent="0.2">
      <c r="B27" s="85"/>
      <c r="C27" s="84" t="s">
        <v>154</v>
      </c>
      <c r="D27" s="107"/>
      <c r="K27" s="40">
        <f>IF(D27="",1,0)</f>
        <v>1</v>
      </c>
      <c r="M27" s="40" t="s">
        <v>152</v>
      </c>
    </row>
    <row r="28" spans="2:13" x14ac:dyDescent="0.2">
      <c r="B28" s="9"/>
      <c r="C28" s="77"/>
      <c r="D28" s="8"/>
    </row>
    <row r="29" spans="2:13" ht="15" x14ac:dyDescent="0.25">
      <c r="B29" s="9" t="s">
        <v>155</v>
      </c>
      <c r="C29" s="77"/>
      <c r="D29" s="8"/>
    </row>
    <row r="30" spans="2:13" x14ac:dyDescent="0.2">
      <c r="B30" s="85"/>
      <c r="C30" s="84" t="s">
        <v>156</v>
      </c>
      <c r="D30" s="107"/>
      <c r="K30" s="40">
        <f>IF(D30="",1,0)</f>
        <v>1</v>
      </c>
      <c r="M30" s="40" t="s">
        <v>152</v>
      </c>
    </row>
    <row r="31" spans="2:13" x14ac:dyDescent="0.2">
      <c r="B31" s="47"/>
      <c r="C31" s="82"/>
      <c r="D31" s="8"/>
    </row>
    <row r="32" spans="2:13" ht="15" x14ac:dyDescent="0.25">
      <c r="B32" s="9" t="s">
        <v>157</v>
      </c>
      <c r="C32" s="77"/>
      <c r="D32" s="102"/>
    </row>
    <row r="33" spans="2:13" x14ac:dyDescent="0.2">
      <c r="B33" s="85"/>
      <c r="C33" s="84" t="s">
        <v>156</v>
      </c>
      <c r="D33" s="107"/>
      <c r="K33" s="40">
        <f>IF(D33="",1,0)</f>
        <v>1</v>
      </c>
      <c r="M33" s="40" t="s">
        <v>152</v>
      </c>
    </row>
    <row r="34" spans="2:13" x14ac:dyDescent="0.2">
      <c r="B34" s="9"/>
      <c r="C34" s="77"/>
      <c r="D34" s="8"/>
    </row>
    <row r="35" spans="2:13" x14ac:dyDescent="0.2">
      <c r="B35" s="9"/>
      <c r="C35" s="77"/>
      <c r="D35" s="8"/>
    </row>
    <row r="36" spans="2:13" x14ac:dyDescent="0.2">
      <c r="B36" s="24"/>
      <c r="C36" s="83"/>
      <c r="D36" s="113" t="str">
        <f>IF('Step 1 | Contact Information'!C22="","",IF(L13=0,"Please continue to ''Step 4 | Measure #6''",IF(J5=0,SUM(K24:K33)&amp;" "&amp;IF(SUM(K24:K33)=1,"Field","Fields")&amp;" Remaining","Please continue to ''Step 4 | Measure #6''")))</f>
        <v/>
      </c>
    </row>
    <row r="38" spans="2:13" ht="15" x14ac:dyDescent="0.25">
      <c r="B38" s="132" t="str">
        <f>IF(B39="","- Provide any additional comments below -","- The following comments will be submitted -")</f>
        <v>- Provide any additional comments below -</v>
      </c>
      <c r="C38" s="133"/>
      <c r="D38" s="134"/>
    </row>
    <row r="39" spans="2:13" x14ac:dyDescent="0.2">
      <c r="B39" s="135"/>
      <c r="C39" s="136"/>
      <c r="D39" s="137"/>
    </row>
    <row r="40" spans="2:13" x14ac:dyDescent="0.2">
      <c r="B40" s="138"/>
      <c r="C40" s="139"/>
      <c r="D40" s="140"/>
    </row>
    <row r="41" spans="2:13" x14ac:dyDescent="0.2">
      <c r="B41" s="138"/>
      <c r="C41" s="139"/>
      <c r="D41" s="140"/>
    </row>
    <row r="42" spans="2:13" x14ac:dyDescent="0.2">
      <c r="B42" s="141"/>
      <c r="C42" s="142"/>
      <c r="D42" s="143"/>
    </row>
  </sheetData>
  <sheetProtection algorithmName="SHA-512" hashValue="+eq6iaOe9MyuVYXoQ7NSsxD3Dl9IbjIRSdKe87SbqAD0i3z+f5CAFFY8FClfQl7miRtzylkTuFcW2j5eZ8wwMg==" saltValue="lblBSeM8AogmdYFv5t5NBA==" spinCount="100000" sheet="1" objects="1" scenarios="1"/>
  <mergeCells count="2">
    <mergeCell ref="B38:D38"/>
    <mergeCell ref="B39:D42"/>
  </mergeCells>
  <conditionalFormatting sqref="B15:B36">
    <cfRule type="expression" dxfId="47" priority="8">
      <formula>$L$13=0</formula>
    </cfRule>
  </conditionalFormatting>
  <conditionalFormatting sqref="B39:C39">
    <cfRule type="cellIs" dxfId="46" priority="7" operator="equal">
      <formula>""</formula>
    </cfRule>
  </conditionalFormatting>
  <conditionalFormatting sqref="B15:D35">
    <cfRule type="expression" dxfId="45" priority="10">
      <formula>$L$13=0</formula>
    </cfRule>
  </conditionalFormatting>
  <conditionalFormatting sqref="B36:D36">
    <cfRule type="expression" dxfId="44" priority="9">
      <formula>$L$13=0</formula>
    </cfRule>
  </conditionalFormatting>
  <conditionalFormatting sqref="B39:D42">
    <cfRule type="expression" dxfId="43" priority="3">
      <formula>$B39:$D42&lt;&gt;""</formula>
    </cfRule>
  </conditionalFormatting>
  <conditionalFormatting sqref="D15:D36">
    <cfRule type="expression" dxfId="42" priority="1">
      <formula>$L$13=0</formula>
    </cfRule>
  </conditionalFormatting>
  <conditionalFormatting sqref="D24">
    <cfRule type="expression" dxfId="41" priority="2">
      <formula>$D24&lt;&gt;""</formula>
    </cfRule>
    <cfRule type="expression" dxfId="40" priority="11">
      <formula>$K$24=1</formula>
    </cfRule>
  </conditionalFormatting>
  <conditionalFormatting sqref="D27">
    <cfRule type="expression" dxfId="39" priority="6">
      <formula>$D27&lt;&gt;""</formula>
    </cfRule>
    <cfRule type="expression" dxfId="38" priority="16">
      <formula>$K$27=1</formula>
    </cfRule>
  </conditionalFormatting>
  <conditionalFormatting sqref="D30">
    <cfRule type="expression" dxfId="37" priority="5">
      <formula>$D30&lt;&gt;""</formula>
    </cfRule>
    <cfRule type="expression" dxfId="36" priority="14">
      <formula>$K$30=1</formula>
    </cfRule>
  </conditionalFormatting>
  <conditionalFormatting sqref="D33">
    <cfRule type="expression" dxfId="35" priority="4">
      <formula>$D33&lt;&gt;""</formula>
    </cfRule>
    <cfRule type="expression" dxfId="34" priority="13">
      <formula>$K$33=1</formula>
    </cfRule>
  </conditionalFormatting>
  <conditionalFormatting sqref="D36">
    <cfRule type="containsText" dxfId="33" priority="12" operator="containsText" text="continue">
      <formula>NOT(ISERROR(SEARCH("continue",D36)))</formula>
    </cfRule>
  </conditionalFormatting>
  <dataValidations count="1">
    <dataValidation type="whole" operator="greaterThan" allowBlank="1" showInputMessage="1" showErrorMessage="1" errorTitle="Please enter a whole number" sqref="D27 D33 D30 D24" xr:uid="{CB59B89E-16B2-498C-B017-CCC48807C63E}">
      <formula1>0</formula1>
    </dataValidation>
  </dataValidations>
  <hyperlinks>
    <hyperlink ref="B18" r:id="rId1" xr:uid="{D22F254B-8E61-46A1-B6AE-B1356C8B29E9}"/>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328A-3595-43DD-BADC-75FE754CF24F}">
  <sheetPr>
    <tabColor theme="0"/>
    <outlinePr showOutlineSymbols="0"/>
  </sheetPr>
  <dimension ref="B2:O32"/>
  <sheetViews>
    <sheetView showOutlineSymbols="0" zoomScale="85" zoomScaleNormal="85" workbookViewId="0">
      <pane xSplit="14" topLeftCell="O1" activePane="topRight" state="frozen"/>
      <selection pane="topRight"/>
    </sheetView>
  </sheetViews>
  <sheetFormatPr defaultColWidth="8.625" defaultRowHeight="14.25" outlineLevelCol="1" x14ac:dyDescent="0.2"/>
  <cols>
    <col min="1" max="1" width="2.625" style="10" customWidth="1"/>
    <col min="2" max="2" width="75.625" style="10" customWidth="1"/>
    <col min="3" max="3" width="50.625" style="10" customWidth="1"/>
    <col min="4" max="4" width="25.625" style="10" customWidth="1"/>
    <col min="5" max="5" width="2.625" style="10" customWidth="1"/>
    <col min="6" max="7" width="30.625" style="10" customWidth="1"/>
    <col min="8" max="8" width="2.625" style="10" customWidth="1"/>
    <col min="9" max="9" width="1.625" style="40" hidden="1" customWidth="1" outlineLevel="1"/>
    <col min="10" max="12" width="15.625" style="40" hidden="1" customWidth="1" outlineLevel="1"/>
    <col min="13" max="13" width="25.625" style="40" hidden="1" customWidth="1" outlineLevel="1"/>
    <col min="14" max="14" width="1.625" style="40" hidden="1" customWidth="1" outlineLevel="1"/>
    <col min="15" max="15" width="8.625" style="10" collapsed="1"/>
    <col min="16" max="16384" width="8.625" style="10"/>
  </cols>
  <sheetData>
    <row r="2" spans="2:13" ht="14.1" customHeight="1" x14ac:dyDescent="0.25">
      <c r="B2" s="3"/>
      <c r="C2" s="74"/>
      <c r="D2" s="5"/>
      <c r="J2" s="41" t="s">
        <v>106</v>
      </c>
      <c r="K2" s="41"/>
      <c r="L2" s="41"/>
      <c r="M2" s="41"/>
    </row>
    <row r="3" spans="2:13" ht="14.1" customHeight="1" x14ac:dyDescent="0.2">
      <c r="B3" s="114" t="str">
        <f>Instructions!B3</f>
        <v>State of Hawai`i Med-QUEST Division (MQD)</v>
      </c>
      <c r="C3" s="75"/>
      <c r="D3" s="27"/>
    </row>
    <row r="4" spans="2:13" ht="14.1" customHeight="1" x14ac:dyDescent="0.25">
      <c r="B4" s="114" t="str">
        <f>Instructions!B4</f>
        <v xml:space="preserve">2026 Hospital Quality Pay-for-Performance Program </v>
      </c>
      <c r="C4" s="75"/>
      <c r="D4" s="27"/>
      <c r="J4" s="43" t="s">
        <v>130</v>
      </c>
      <c r="K4" s="43" t="s">
        <v>131</v>
      </c>
      <c r="L4" s="43" t="s">
        <v>132</v>
      </c>
      <c r="M4" s="43" t="s">
        <v>108</v>
      </c>
    </row>
    <row r="5" spans="2:13" ht="14.1" customHeight="1" x14ac:dyDescent="0.2">
      <c r="B5" s="62" t="s">
        <v>158</v>
      </c>
      <c r="C5" s="75"/>
      <c r="D5" s="27"/>
      <c r="J5" s="40">
        <f>IF(OR(J14=1,AND(J16=1,J17=1)),1,0)</f>
        <v>1</v>
      </c>
      <c r="M5" s="40" t="s">
        <v>159</v>
      </c>
    </row>
    <row r="6" spans="2:13" ht="14.1" customHeight="1" x14ac:dyDescent="0.25">
      <c r="B6" s="68"/>
      <c r="C6" s="76"/>
      <c r="D6" s="27"/>
    </row>
    <row r="7" spans="2:13" ht="14.1" customHeight="1" x14ac:dyDescent="0.2">
      <c r="B7" s="9"/>
      <c r="C7" s="77"/>
      <c r="D7" s="8"/>
    </row>
    <row r="8" spans="2:13" ht="15" x14ac:dyDescent="0.25">
      <c r="B8" s="58" t="s">
        <v>160</v>
      </c>
      <c r="C8" s="78"/>
      <c r="D8" s="59"/>
    </row>
    <row r="9" spans="2:13" ht="6.95" customHeight="1" x14ac:dyDescent="0.2">
      <c r="B9" s="9"/>
      <c r="C9" s="77"/>
      <c r="D9" s="8"/>
    </row>
    <row r="10" spans="2:13" x14ac:dyDescent="0.2">
      <c r="B10" s="9"/>
      <c r="C10" s="77"/>
      <c r="D10" s="8"/>
    </row>
    <row r="11" spans="2:13" ht="15" x14ac:dyDescent="0.25">
      <c r="B11" s="9" t="s">
        <v>161</v>
      </c>
      <c r="C11" s="77"/>
      <c r="D11" s="8"/>
    </row>
    <row r="12" spans="2:13" ht="15" x14ac:dyDescent="0.25">
      <c r="B12" s="9" t="s">
        <v>162</v>
      </c>
      <c r="C12" s="77"/>
      <c r="D12" s="23"/>
    </row>
    <row r="13" spans="2:13" x14ac:dyDescent="0.2">
      <c r="B13" s="9" t="s">
        <v>163</v>
      </c>
      <c r="C13" s="77"/>
      <c r="D13" s="23"/>
    </row>
    <row r="14" spans="2:13" x14ac:dyDescent="0.2">
      <c r="B14" s="116" t="str">
        <f>IF('Step 1 | Contact Information'!C22="","Please complete 'Step 1 | Contact Information'",IF('Step 1 | Contact Information'!C27='Unique Keys'!E5,"","This measure only applies to the Rehab Hospital, skip this tab."))</f>
        <v>Please complete 'Step 1 | Contact Information'</v>
      </c>
      <c r="C14" s="86"/>
      <c r="D14" s="36"/>
      <c r="J14" s="40">
        <f>IF(B14&lt;&gt;"",1,0)</f>
        <v>1</v>
      </c>
      <c r="M14" s="40" t="s">
        <v>164</v>
      </c>
    </row>
    <row r="15" spans="2:13" ht="15" thickBot="1" x14ac:dyDescent="0.25">
      <c r="B15" s="9"/>
      <c r="C15" s="77"/>
      <c r="D15" s="8"/>
    </row>
    <row r="16" spans="2:13" ht="16.5" thickTop="1" thickBot="1" x14ac:dyDescent="0.3">
      <c r="B16" s="46" t="s">
        <v>165</v>
      </c>
      <c r="C16" s="79"/>
      <c r="D16" s="117" t="str">
        <f>IF(D21="","",D21)</f>
        <v/>
      </c>
      <c r="J16" s="40">
        <f>IF(AND(D16&gt;0,D16&lt;&gt;""),1,0)</f>
        <v>0</v>
      </c>
      <c r="M16" s="40" t="s">
        <v>166</v>
      </c>
    </row>
    <row r="17" spans="2:13" ht="16.5" thickTop="1" thickBot="1" x14ac:dyDescent="0.3">
      <c r="B17" s="46" t="s">
        <v>167</v>
      </c>
      <c r="C17" s="79"/>
      <c r="D17" s="117" t="str">
        <f>IF(D24="","",D24)</f>
        <v/>
      </c>
      <c r="J17" s="40">
        <f>IF(AND(D17&gt;0,D17&lt;&gt;""),1,0)</f>
        <v>0</v>
      </c>
      <c r="M17" s="40" t="s">
        <v>166</v>
      </c>
    </row>
    <row r="18" spans="2:13" ht="15" thickTop="1" x14ac:dyDescent="0.2">
      <c r="B18" s="9"/>
      <c r="C18" s="77"/>
      <c r="D18" s="8"/>
      <c r="J18" s="40">
        <f>J16+J17</f>
        <v>0</v>
      </c>
      <c r="M18" s="40" t="s">
        <v>168</v>
      </c>
    </row>
    <row r="19" spans="2:13" x14ac:dyDescent="0.2">
      <c r="B19" s="9"/>
      <c r="C19" s="77"/>
      <c r="D19" s="8"/>
    </row>
    <row r="20" spans="2:13" x14ac:dyDescent="0.2">
      <c r="B20" s="118" t="str">
        <f>IF(B14="","4a) Percentage of patients discharged to the community for Medicaid Managed Care members:","")</f>
        <v/>
      </c>
      <c r="C20" s="77"/>
      <c r="D20" s="8"/>
    </row>
    <row r="21" spans="2:13" x14ac:dyDescent="0.2">
      <c r="B21" s="9"/>
      <c r="C21" s="87" t="s">
        <v>169</v>
      </c>
      <c r="D21" s="108"/>
      <c r="K21" s="40">
        <f>IF(D21="",1,0)</f>
        <v>1</v>
      </c>
      <c r="M21" s="40" t="s">
        <v>152</v>
      </c>
    </row>
    <row r="22" spans="2:13" x14ac:dyDescent="0.2">
      <c r="B22" s="9"/>
      <c r="C22" s="77"/>
      <c r="D22" s="8"/>
    </row>
    <row r="23" spans="2:13" x14ac:dyDescent="0.2">
      <c r="B23" s="118" t="str">
        <f>IF(B14="","4b) Percentage of patients discharged to acute care for Medicaid Managed Care members:","")</f>
        <v/>
      </c>
      <c r="C23" s="77"/>
      <c r="D23" s="8"/>
    </row>
    <row r="24" spans="2:13" x14ac:dyDescent="0.2">
      <c r="B24" s="9"/>
      <c r="C24" s="87" t="s">
        <v>169</v>
      </c>
      <c r="D24" s="108"/>
      <c r="K24" s="40">
        <f>IF(D24="",1,0)</f>
        <v>1</v>
      </c>
      <c r="M24" s="40" t="s">
        <v>152</v>
      </c>
    </row>
    <row r="25" spans="2:13" x14ac:dyDescent="0.2">
      <c r="B25" s="9"/>
      <c r="C25" s="77"/>
      <c r="D25" s="8"/>
    </row>
    <row r="26" spans="2:13" x14ac:dyDescent="0.2">
      <c r="B26" s="24"/>
      <c r="C26" s="83"/>
      <c r="D26" s="113" t="str">
        <f>IF(B14="Please complete 'Step 1 | Contact Information'","",IF(J5=0,SUM(K21:K24)&amp;" "&amp;IF(SUM(K21:K24)=1,"Field","Fields")&amp;" Remaining","Please continue to ''Step 5 | Measure #7''"))</f>
        <v/>
      </c>
    </row>
    <row r="28" spans="2:13" ht="15" x14ac:dyDescent="0.25">
      <c r="B28" s="132" t="str">
        <f>IF(B29="","- Provide any additional comments below -","- The following comments will be submitted -")</f>
        <v>- Provide any additional comments below -</v>
      </c>
      <c r="C28" s="133"/>
      <c r="D28" s="134"/>
    </row>
    <row r="29" spans="2:13" x14ac:dyDescent="0.2">
      <c r="B29" s="135"/>
      <c r="C29" s="136"/>
      <c r="D29" s="137"/>
    </row>
    <row r="30" spans="2:13" x14ac:dyDescent="0.2">
      <c r="B30" s="138"/>
      <c r="C30" s="139"/>
      <c r="D30" s="140"/>
    </row>
    <row r="31" spans="2:13" x14ac:dyDescent="0.2">
      <c r="B31" s="138"/>
      <c r="C31" s="139"/>
      <c r="D31" s="140"/>
    </row>
    <row r="32" spans="2:13" x14ac:dyDescent="0.2">
      <c r="B32" s="141"/>
      <c r="C32" s="142"/>
      <c r="D32" s="143"/>
    </row>
  </sheetData>
  <sheetProtection algorithmName="SHA-512" hashValue="XXzOoMAJfFNNZaOJxSxbl4+Dqb/8LO97om1B2/m9QdNaK6lcMu3/cRT3mqx/mY4VLL/+RV5fw+735cQS/Fgvbg==" saltValue="m9mMMTub1LnbFgo3XByRaw==" spinCount="100000" sheet="1" objects="1" scenarios="1"/>
  <mergeCells count="2">
    <mergeCell ref="B28:D28"/>
    <mergeCell ref="B29:D32"/>
  </mergeCells>
  <conditionalFormatting sqref="B15:B23">
    <cfRule type="expression" dxfId="32" priority="5">
      <formula>$B$14&lt;&gt;""</formula>
    </cfRule>
  </conditionalFormatting>
  <conditionalFormatting sqref="B29:C29">
    <cfRule type="cellIs" dxfId="31" priority="6" operator="equal">
      <formula>""</formula>
    </cfRule>
  </conditionalFormatting>
  <conditionalFormatting sqref="B29:D32">
    <cfRule type="expression" dxfId="30" priority="1">
      <formula>$B29:$D32&lt;&gt;""</formula>
    </cfRule>
  </conditionalFormatting>
  <conditionalFormatting sqref="C15:C24">
    <cfRule type="expression" dxfId="29" priority="10">
      <formula>$B$14&lt;&gt;""</formula>
    </cfRule>
  </conditionalFormatting>
  <conditionalFormatting sqref="D16:D24">
    <cfRule type="expression" dxfId="28" priority="9">
      <formula>$B$14&lt;&gt;""</formula>
    </cfRule>
  </conditionalFormatting>
  <conditionalFormatting sqref="D21">
    <cfRule type="expression" dxfId="27" priority="4">
      <formula>$D21&lt;&gt;""</formula>
    </cfRule>
    <cfRule type="expression" dxfId="26" priority="12">
      <formula>$K$21=1</formula>
    </cfRule>
  </conditionalFormatting>
  <conditionalFormatting sqref="D24">
    <cfRule type="expression" dxfId="25" priority="2">
      <formula>$D24&lt;&gt;""</formula>
    </cfRule>
    <cfRule type="expression" dxfId="24" priority="11">
      <formula>$K$24=1</formula>
    </cfRule>
  </conditionalFormatting>
  <conditionalFormatting sqref="D26">
    <cfRule type="containsText" dxfId="23" priority="7" operator="containsText" text="continue">
      <formula>NOT(ISERROR(SEARCH("continue",D26)))</formula>
    </cfRule>
  </conditionalFormatting>
  <dataValidations count="1">
    <dataValidation type="decimal" allowBlank="1" showInputMessage="1" showErrorMessage="1" errorTitle="Please enter a %" error="Please enter a number between 0.00% and 100.00%." sqref="D24 D21" xr:uid="{A8660199-C45F-4ED1-AA4A-E9C64D50A511}">
      <formula1>0</formula1>
      <formula2>1</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e796f2-8498-4ad3-9601-ff94126f646b">
      <Terms xmlns="http://schemas.microsoft.com/office/infopath/2007/PartnerControls"/>
    </lcf76f155ced4ddcb4097134ff3c332f>
    <TaxCatchAll xmlns="4494cc7c-873d-4c80-9650-25ed479db56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3D611321D10F4B9EC7CD6E66009042" ma:contentTypeVersion="14" ma:contentTypeDescription="Create a new document." ma:contentTypeScope="" ma:versionID="1ba442748a694dc35f530f4a7e9210d1">
  <xsd:schema xmlns:xsd="http://www.w3.org/2001/XMLSchema" xmlns:xs="http://www.w3.org/2001/XMLSchema" xmlns:p="http://schemas.microsoft.com/office/2006/metadata/properties" xmlns:ns2="afe796f2-8498-4ad3-9601-ff94126f646b" xmlns:ns3="53f16ba4-60e4-4a6f-bebe-89a58c5e3f2f" xmlns:ns4="4494cc7c-873d-4c80-9650-25ed479db56e" targetNamespace="http://schemas.microsoft.com/office/2006/metadata/properties" ma:root="true" ma:fieldsID="f6a1c3651809060aa814555cd918f4c7" ns2:_="" ns3:_="" ns4:_="">
    <xsd:import namespace="afe796f2-8498-4ad3-9601-ff94126f646b"/>
    <xsd:import namespace="53f16ba4-60e4-4a6f-bebe-89a58c5e3f2f"/>
    <xsd:import namespace="4494cc7c-873d-4c80-9650-25ed479db56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e796f2-8498-4ad3-9601-ff94126f6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c0b7209-8b30-4d9f-9476-6b035fe2b63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f16ba4-60e4-4a6f-bebe-89a58c5e3f2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94cc7c-873d-4c80-9650-25ed479db56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84be274-f043-447f-bc7a-42abc893e324}" ma:internalName="TaxCatchAll" ma:showField="CatchAllData" ma:web="53f16ba4-60e4-4a6f-bebe-89a58c5e3f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28F6E-EDDA-4F64-8343-1A75472E0B2A}">
  <ds:schemaRefs>
    <ds:schemaRef ds:uri="http://schemas.microsoft.com/office/2006/metadata/properties"/>
    <ds:schemaRef ds:uri="http://purl.org/dc/elements/1.1/"/>
    <ds:schemaRef ds:uri="afe796f2-8498-4ad3-9601-ff94126f646b"/>
    <ds:schemaRef ds:uri="4494cc7c-873d-4c80-9650-25ed479db56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53f16ba4-60e4-4a6f-bebe-89a58c5e3f2f"/>
    <ds:schemaRef ds:uri="http://www.w3.org/XML/1998/namespace"/>
    <ds:schemaRef ds:uri="http://purl.org/dc/dcmitype/"/>
  </ds:schemaRefs>
</ds:datastoreItem>
</file>

<file path=customXml/itemProps2.xml><?xml version="1.0" encoding="utf-8"?>
<ds:datastoreItem xmlns:ds="http://schemas.openxmlformats.org/officeDocument/2006/customXml" ds:itemID="{F3AB01B4-A257-4046-855C-67023EA38E0D}">
  <ds:schemaRefs>
    <ds:schemaRef ds:uri="http://schemas.microsoft.com/sharepoint/v3/contenttype/forms"/>
  </ds:schemaRefs>
</ds:datastoreItem>
</file>

<file path=customXml/itemProps3.xml><?xml version="1.0" encoding="utf-8"?>
<ds:datastoreItem xmlns:ds="http://schemas.openxmlformats.org/officeDocument/2006/customXml" ds:itemID="{CA0C7A07-B167-44E7-BEF8-02D1E46AC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e796f2-8498-4ad3-9601-ff94126f646b"/>
    <ds:schemaRef ds:uri="53f16ba4-60e4-4a6f-bebe-89a58c5e3f2f"/>
    <ds:schemaRef ds:uri="4494cc7c-873d-4c80-9650-25ed479db5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d48bd7-a8ec-495f-9684-067f65f4b446}" enabled="1" method="Standard" siteId="{3847dec6-63b2-43f9-a6d0-58a40aaa1a1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Applicable Logic</vt:lpstr>
      <vt:lpstr>Eligibility</vt:lpstr>
      <vt:lpstr>Unique Keys</vt:lpstr>
      <vt:lpstr>Reference</vt:lpstr>
      <vt:lpstr>Step 1 | Contact Information</vt:lpstr>
      <vt:lpstr>Step 2 | Measure #3</vt:lpstr>
      <vt:lpstr>Step 3 | Measure #4</vt:lpstr>
      <vt:lpstr>Step 4 | Measure #6</vt:lpstr>
      <vt:lpstr>Step 5 | Measure #7</vt:lpstr>
      <vt:lpstr>Summary</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Seth Fiala</dc:creator>
  <cp:keywords/>
  <dc:description/>
  <cp:lastModifiedBy>Healey, Marcy Ann</cp:lastModifiedBy>
  <cp:revision/>
  <dcterms:created xsi:type="dcterms:W3CDTF">2015-06-05T18:17:20Z</dcterms:created>
  <dcterms:modified xsi:type="dcterms:W3CDTF">2026-06-16T19:55:48Z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0x0101005A3D611321D10F4B9EC7CD6E66009042</vt:lpwstr>
  </property>
  <property fmtid="{D5CDD505-2E9C-101B-9397-08002B2CF9AE}" pid="3" name="MediaServiceImageTags">
    <vt:lpwstr/>
  </property>
</Properties>
</file>